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590" yWindow="2430" windowWidth="14130" windowHeight="9645" tabRatio="952" activeTab="6"/>
  </bookViews>
  <sheets>
    <sheet name="Титульный лист" sheetId="5" r:id="rId1"/>
    <sheet name="График учебного процесса  1.09" sheetId="14" r:id="rId2"/>
    <sheet name="Сводные данные по бюджету време" sheetId="3" r:id="rId3"/>
    <sheet name="План учебного процесса" sheetId="7" r:id="rId4"/>
    <sheet name="Перечень кабинетов" sheetId="11" r:id="rId5"/>
    <sheet name="Пояснительная записка" sheetId="12" r:id="rId6"/>
    <sheet name="Лист согласования" sheetId="13" r:id="rId7"/>
  </sheets>
  <definedNames>
    <definedName name="_xlnm.Print_Area" localSheetId="1">'График учебного процесса  1.09'!$A$1:$BA$18</definedName>
    <definedName name="_xlnm.Print_Area" localSheetId="3">'План учебного процесса'!$A$1:$P$115</definedName>
    <definedName name="_xlnm.Print_Area" localSheetId="5">'Пояснительная записка'!$A$1:$Q$18</definedName>
    <definedName name="_xlnm.Print_Area" localSheetId="2">'Сводные данные по бюджету време'!$A$1:$L$30</definedName>
    <definedName name="_xlnm.Print_Area" localSheetId="0">'Титульный лист'!$A$1:$J$36</definedName>
  </definedNames>
  <calcPr calcId="125725"/>
</workbook>
</file>

<file path=xl/calcChain.xml><?xml version="1.0" encoding="utf-8"?>
<calcChain xmlns="http://schemas.openxmlformats.org/spreadsheetml/2006/main">
  <c r="E101" i="7"/>
  <c r="F101"/>
  <c r="G101"/>
  <c r="D101"/>
  <c r="L83" l="1"/>
  <c r="M83"/>
  <c r="N83"/>
  <c r="O83"/>
  <c r="P83"/>
  <c r="K83"/>
  <c r="L49"/>
  <c r="M49"/>
  <c r="N49"/>
  <c r="O49"/>
  <c r="P49"/>
  <c r="K49"/>
  <c r="L93"/>
  <c r="M93"/>
  <c r="N93"/>
  <c r="O93"/>
  <c r="P93"/>
  <c r="L72"/>
  <c r="M72"/>
  <c r="N72"/>
  <c r="O72"/>
  <c r="L66"/>
  <c r="M66"/>
  <c r="N66"/>
  <c r="O66"/>
  <c r="P66"/>
  <c r="L43"/>
  <c r="M43"/>
  <c r="N43"/>
  <c r="O43"/>
  <c r="P43"/>
  <c r="L32"/>
  <c r="M32"/>
  <c r="N32"/>
  <c r="O32"/>
  <c r="O31" s="1"/>
  <c r="P32"/>
  <c r="P31" s="1"/>
  <c r="F97"/>
  <c r="E97" s="1"/>
  <c r="F94"/>
  <c r="E94" s="1"/>
  <c r="F90"/>
  <c r="E90" s="1"/>
  <c r="F89"/>
  <c r="F85"/>
  <c r="E85" s="1"/>
  <c r="F86"/>
  <c r="E86" s="1"/>
  <c r="F87"/>
  <c r="E87" s="1"/>
  <c r="F84"/>
  <c r="E84" s="1"/>
  <c r="F78"/>
  <c r="E78" s="1"/>
  <c r="F74"/>
  <c r="E74" s="1"/>
  <c r="F75"/>
  <c r="E75" s="1"/>
  <c r="F76"/>
  <c r="E76" s="1"/>
  <c r="F77"/>
  <c r="E77" s="1"/>
  <c r="F73"/>
  <c r="E73" s="1"/>
  <c r="F68"/>
  <c r="E68" s="1"/>
  <c r="F69"/>
  <c r="E69" s="1"/>
  <c r="F58"/>
  <c r="E58" s="1"/>
  <c r="F59"/>
  <c r="E59" s="1"/>
  <c r="F60"/>
  <c r="E60" s="1"/>
  <c r="F61"/>
  <c r="E61" s="1"/>
  <c r="F62"/>
  <c r="E62" s="1"/>
  <c r="F63"/>
  <c r="E63" s="1"/>
  <c r="F64"/>
  <c r="E64" s="1"/>
  <c r="F57"/>
  <c r="E57" s="1"/>
  <c r="F51"/>
  <c r="F52"/>
  <c r="E52" s="1"/>
  <c r="F53"/>
  <c r="E53" s="1"/>
  <c r="F54"/>
  <c r="E54" s="1"/>
  <c r="F55"/>
  <c r="E55" s="1"/>
  <c r="F50"/>
  <c r="E50" s="1"/>
  <c r="F47"/>
  <c r="F45"/>
  <c r="F44"/>
  <c r="E44" s="1"/>
  <c r="F40"/>
  <c r="F41"/>
  <c r="E41" s="1"/>
  <c r="F42"/>
  <c r="F39"/>
  <c r="F34"/>
  <c r="E34" s="1"/>
  <c r="F35"/>
  <c r="E35" s="1"/>
  <c r="F36"/>
  <c r="E36" s="1"/>
  <c r="F37"/>
  <c r="F46" l="1"/>
  <c r="E46" s="1"/>
  <c r="D46" s="1"/>
  <c r="E47"/>
  <c r="P65"/>
  <c r="P7" s="1"/>
  <c r="P8" s="1"/>
  <c r="I10" l="1"/>
  <c r="F29"/>
  <c r="F30"/>
  <c r="F21"/>
  <c r="F22"/>
  <c r="F23"/>
  <c r="F24"/>
  <c r="E24" s="1"/>
  <c r="D24" s="1"/>
  <c r="F25"/>
  <c r="E25" s="1"/>
  <c r="D25" s="1"/>
  <c r="F26"/>
  <c r="F27"/>
  <c r="F12"/>
  <c r="E12" s="1"/>
  <c r="F13"/>
  <c r="E13" s="1"/>
  <c r="F14"/>
  <c r="F15"/>
  <c r="E15" s="1"/>
  <c r="F16"/>
  <c r="F17"/>
  <c r="E17" s="1"/>
  <c r="F18"/>
  <c r="E18" s="1"/>
  <c r="F11"/>
  <c r="E11" s="1"/>
  <c r="E23"/>
  <c r="E51"/>
  <c r="E22" l="1"/>
  <c r="D23"/>
  <c r="D22" s="1"/>
  <c r="F10"/>
  <c r="G10"/>
  <c r="E10"/>
  <c r="D90"/>
  <c r="D85"/>
  <c r="D86"/>
  <c r="D84"/>
  <c r="D75"/>
  <c r="D76"/>
  <c r="D78"/>
  <c r="D73"/>
  <c r="D68"/>
  <c r="D51"/>
  <c r="D52"/>
  <c r="D53"/>
  <c r="D54"/>
  <c r="D55"/>
  <c r="D50"/>
  <c r="D47"/>
  <c r="D44"/>
  <c r="D41"/>
  <c r="D35"/>
  <c r="D36"/>
  <c r="D37"/>
  <c r="D30"/>
  <c r="E45"/>
  <c r="D45" s="1"/>
  <c r="E42"/>
  <c r="D42" s="1"/>
  <c r="E39"/>
  <c r="D39" s="1"/>
  <c r="D97"/>
  <c r="D87"/>
  <c r="E89"/>
  <c r="D89" s="1"/>
  <c r="D74"/>
  <c r="D77"/>
  <c r="D69"/>
  <c r="D62"/>
  <c r="D63"/>
  <c r="D64"/>
  <c r="D58"/>
  <c r="D59"/>
  <c r="D60"/>
  <c r="D61"/>
  <c r="D88" l="1"/>
  <c r="D18"/>
  <c r="G56"/>
  <c r="F20" l="1"/>
  <c r="G19"/>
  <c r="E29"/>
  <c r="D16"/>
  <c r="E21"/>
  <c r="E26"/>
  <c r="D26" s="1"/>
  <c r="E27"/>
  <c r="D27" s="1"/>
  <c r="D12"/>
  <c r="D14"/>
  <c r="D15"/>
  <c r="D17"/>
  <c r="D72"/>
  <c r="E72"/>
  <c r="F72"/>
  <c r="E20" l="1"/>
  <c r="E19" s="1"/>
  <c r="F19"/>
  <c r="E28"/>
  <c r="D29"/>
  <c r="D21"/>
  <c r="D11"/>
  <c r="O96"/>
  <c r="D49"/>
  <c r="E49"/>
  <c r="G49"/>
  <c r="F49"/>
  <c r="D20" l="1"/>
  <c r="D19" s="1"/>
  <c r="G72"/>
  <c r="F83" l="1"/>
  <c r="F88"/>
  <c r="G90"/>
  <c r="G88" s="1"/>
  <c r="G85"/>
  <c r="G84"/>
  <c r="D43"/>
  <c r="E43"/>
  <c r="G43"/>
  <c r="F43"/>
  <c r="G32"/>
  <c r="G31" s="1"/>
  <c r="G38"/>
  <c r="N96"/>
  <c r="K66"/>
  <c r="K72"/>
  <c r="L65"/>
  <c r="L48" s="1"/>
  <c r="L31" s="1"/>
  <c r="K93"/>
  <c r="K96"/>
  <c r="K32"/>
  <c r="D96"/>
  <c r="E96"/>
  <c r="F67"/>
  <c r="E67" s="1"/>
  <c r="G96"/>
  <c r="G93"/>
  <c r="G66"/>
  <c r="E40"/>
  <c r="D40" s="1"/>
  <c r="D38" s="1"/>
  <c r="D34"/>
  <c r="F33"/>
  <c r="K43"/>
  <c r="G28"/>
  <c r="G9" s="1"/>
  <c r="J28"/>
  <c r="J10" s="1"/>
  <c r="J7" s="1"/>
  <c r="J8" s="1"/>
  <c r="I28"/>
  <c r="D33" l="1"/>
  <c r="D32" s="1"/>
  <c r="E33"/>
  <c r="D67"/>
  <c r="D66" s="1"/>
  <c r="F66"/>
  <c r="L7"/>
  <c r="L8" s="1"/>
  <c r="F96"/>
  <c r="E38"/>
  <c r="E32"/>
  <c r="I7"/>
  <c r="I8" s="1"/>
  <c r="F93"/>
  <c r="N65"/>
  <c r="G83"/>
  <c r="G65" s="1"/>
  <c r="J9"/>
  <c r="K65"/>
  <c r="K48" s="1"/>
  <c r="K31" s="1"/>
  <c r="O65"/>
  <c r="O7" s="1"/>
  <c r="O8" s="1"/>
  <c r="E83"/>
  <c r="M65"/>
  <c r="G99"/>
  <c r="G100" s="1"/>
  <c r="D83"/>
  <c r="E88"/>
  <c r="F28"/>
  <c r="F32"/>
  <c r="F38"/>
  <c r="K7" l="1"/>
  <c r="E66"/>
  <c r="K8"/>
  <c r="N48"/>
  <c r="N31" s="1"/>
  <c r="N7"/>
  <c r="N8" s="1"/>
  <c r="M48"/>
  <c r="M31" s="1"/>
  <c r="M7"/>
  <c r="M8" s="1"/>
  <c r="F65"/>
  <c r="F48" s="1"/>
  <c r="F31" s="1"/>
  <c r="I9"/>
  <c r="D13"/>
  <c r="D10" s="1"/>
  <c r="E9"/>
  <c r="F9"/>
  <c r="D28"/>
  <c r="E65" l="1"/>
  <c r="E48" s="1"/>
  <c r="E31" s="1"/>
  <c r="D9"/>
  <c r="F56"/>
  <c r="D57"/>
  <c r="D56" s="1"/>
  <c r="D99" s="1"/>
  <c r="D94"/>
  <c r="D93" s="1"/>
  <c r="D65" s="1"/>
  <c r="D48" s="1"/>
  <c r="D31" s="1"/>
  <c r="F99" l="1"/>
  <c r="F100" s="1"/>
  <c r="E56"/>
  <c r="E99" s="1"/>
  <c r="E100" s="1"/>
  <c r="D100" l="1"/>
</calcChain>
</file>

<file path=xl/sharedStrings.xml><?xml version="1.0" encoding="utf-8"?>
<sst xmlns="http://schemas.openxmlformats.org/spreadsheetml/2006/main" count="589" uniqueCount="405">
  <si>
    <t>Промежуточная аттестация</t>
  </si>
  <si>
    <t>сентябрь</t>
  </si>
  <si>
    <t>октябрь</t>
  </si>
  <si>
    <t>ноябрь</t>
  </si>
  <si>
    <t>декабрь</t>
  </si>
  <si>
    <t>январь</t>
  </si>
  <si>
    <t>февраль</t>
  </si>
  <si>
    <t>март</t>
  </si>
  <si>
    <t>апрель</t>
  </si>
  <si>
    <t>май</t>
  </si>
  <si>
    <t>июнь</t>
  </si>
  <si>
    <t>июль</t>
  </si>
  <si>
    <t>август</t>
  </si>
  <si>
    <t xml:space="preserve">Теоретическое            обучение </t>
  </si>
  <si>
    <t>Учебная практика, проводимая непрерывно                                                          (концентрированно)</t>
  </si>
  <si>
    <t>к    у    р    с</t>
  </si>
  <si>
    <t xml:space="preserve">Обозначения                                                             </t>
  </si>
  <si>
    <t>всего</t>
  </si>
  <si>
    <t>1 курс</t>
  </si>
  <si>
    <t>2 курс</t>
  </si>
  <si>
    <t>3 курс</t>
  </si>
  <si>
    <t>4 курс</t>
  </si>
  <si>
    <t>1.      График учебного процесса</t>
  </si>
  <si>
    <t xml:space="preserve">курсы              </t>
  </si>
  <si>
    <t>1. Программа углубленной подготовки</t>
  </si>
  <si>
    <t>учебной практики</t>
  </si>
  <si>
    <t>экзаменов</t>
  </si>
  <si>
    <t>дифференцированных зачетов</t>
  </si>
  <si>
    <t>дисциплин и МДК</t>
  </si>
  <si>
    <t>Всего</t>
  </si>
  <si>
    <t>ГИА</t>
  </si>
  <si>
    <t>Государственная итоговая аттестация</t>
  </si>
  <si>
    <t>УЧЕБНЫЙ ПЛАН</t>
  </si>
  <si>
    <t>Утверждаю</t>
  </si>
  <si>
    <t>Нормативный срок обучения -  3 года 10 мес.</t>
  </si>
  <si>
    <t>на базе основного общего образования</t>
  </si>
  <si>
    <t>"______" __________________ 20____г.</t>
  </si>
  <si>
    <t>по программе углубленной подготовки</t>
  </si>
  <si>
    <t>Преддипломная</t>
  </si>
  <si>
    <t xml:space="preserve">По профилю специальности </t>
  </si>
  <si>
    <t>Производственная практика</t>
  </si>
  <si>
    <t>Обучение по дисциплинам и междисциплинарным курсам</t>
  </si>
  <si>
    <t>Каникулы</t>
  </si>
  <si>
    <t>Всего           (по курсам)</t>
  </si>
  <si>
    <t xml:space="preserve">Промежуточная аттестация </t>
  </si>
  <si>
    <t>самостоятельная учебная работа</t>
  </si>
  <si>
    <t>обязательная аудиторная</t>
  </si>
  <si>
    <t>всего занятий</t>
  </si>
  <si>
    <t>формы промежуточной аттестации</t>
  </si>
  <si>
    <t>учебная нагрузка обучающихся (час.)</t>
  </si>
  <si>
    <t>распределение обязательной (аудиторной) нагрузки по курсам и семестрам (час. в семестр)</t>
  </si>
  <si>
    <t>курсовых работ (проектов)</t>
  </si>
  <si>
    <t>ОД.00</t>
  </si>
  <si>
    <t>Литература</t>
  </si>
  <si>
    <t>История</t>
  </si>
  <si>
    <t>Математика</t>
  </si>
  <si>
    <t>Физическая культура</t>
  </si>
  <si>
    <t>ОГСЭ.00</t>
  </si>
  <si>
    <t>Общий гуманитарный и социально-экономический цикл</t>
  </si>
  <si>
    <t>Основы философии</t>
  </si>
  <si>
    <t>Психология общения</t>
  </si>
  <si>
    <t>Иностранный язык</t>
  </si>
  <si>
    <t>ЕН.00</t>
  </si>
  <si>
    <t>Математический и общий естественонаучный цикл</t>
  </si>
  <si>
    <t>П.00</t>
  </si>
  <si>
    <t>Общеобразовательный цикл</t>
  </si>
  <si>
    <t>ОП.00</t>
  </si>
  <si>
    <t>Общепрофессиональные дисциплины</t>
  </si>
  <si>
    <t>Педагогика</t>
  </si>
  <si>
    <t>Психология</t>
  </si>
  <si>
    <t>Возрастная анатомия, физиология и гигиена</t>
  </si>
  <si>
    <t>Правовое обеспечение профессиональной деятельности</t>
  </si>
  <si>
    <t>Теоретические основы дошкольного образования</t>
  </si>
  <si>
    <t>Безопасность жизнедеятельности</t>
  </si>
  <si>
    <t>ПМ.00</t>
  </si>
  <si>
    <t>Профессиональные модули</t>
  </si>
  <si>
    <t>Организация мероприятий направленных на укрепление здоровья ребенка и его физического развития</t>
  </si>
  <si>
    <t>МДК.01.01</t>
  </si>
  <si>
    <t>Медико-биологические и социальные основы здоровья</t>
  </si>
  <si>
    <t>Практикум по совершенствованию двигательных умений и навыков</t>
  </si>
  <si>
    <t>ПМ.02</t>
  </si>
  <si>
    <t>Организация различных видов деятельности и общения детей</t>
  </si>
  <si>
    <t>МДК.02.01</t>
  </si>
  <si>
    <t>Теоретические и методические основы организации игровой деятельности детей раннего и дошкольного возраста</t>
  </si>
  <si>
    <t>Теоретические и методические основы организации трудовой деятельности дошкольников</t>
  </si>
  <si>
    <t>Теоретические и методические основы организации продуктивных видов деятельности детей дошкольного возраста</t>
  </si>
  <si>
    <t>МДК.02.04</t>
  </si>
  <si>
    <t>Практикум по художественной обработке материалов и изобразительному искусству</t>
  </si>
  <si>
    <t>МДК.02.05</t>
  </si>
  <si>
    <t>Теория и методика музкального воспитания с практикумом</t>
  </si>
  <si>
    <t>Организация занятий по основным общеобразовательным программам дошкольного образования</t>
  </si>
  <si>
    <t>МДК.03.01</t>
  </si>
  <si>
    <t>Теория и методика экологического образования дошкольников</t>
  </si>
  <si>
    <t>Теория и методика математического развития</t>
  </si>
  <si>
    <t>ПМ.04</t>
  </si>
  <si>
    <t>МДК.04.01</t>
  </si>
  <si>
    <t>ПМ.05</t>
  </si>
  <si>
    <t>Методическое обеспечение образовательного процесса</t>
  </si>
  <si>
    <t>МДК.05.01</t>
  </si>
  <si>
    <t>Теоретические и прикладные аспекты методической работы воспитателя детей дошкольного возраста</t>
  </si>
  <si>
    <t>Психолого-педагогические основы организации общения детей дошкольного возраста</t>
  </si>
  <si>
    <t>МДК.03.02</t>
  </si>
  <si>
    <t>МДК.03.03</t>
  </si>
  <si>
    <t>МДК.03.04</t>
  </si>
  <si>
    <t>МДК.02.02</t>
  </si>
  <si>
    <t>МДК.02.03</t>
  </si>
  <si>
    <t>МДК.01.02</t>
  </si>
  <si>
    <t>МДК.01.03</t>
  </si>
  <si>
    <t>ОП.01</t>
  </si>
  <si>
    <t>ОП.02</t>
  </si>
  <si>
    <t>ОП.03</t>
  </si>
  <si>
    <t>ОП.04</t>
  </si>
  <si>
    <t>ОП.05</t>
  </si>
  <si>
    <t>ОП.06</t>
  </si>
  <si>
    <t>Русский язык</t>
  </si>
  <si>
    <t>ОГСЭ.01</t>
  </si>
  <si>
    <t>ОГСЭ.02</t>
  </si>
  <si>
    <t>ОГСЭ.03</t>
  </si>
  <si>
    <t>ОГСЭ.04</t>
  </si>
  <si>
    <t>ОГСЭ.05</t>
  </si>
  <si>
    <t>ЕН.01</t>
  </si>
  <si>
    <t>ЕН.02</t>
  </si>
  <si>
    <t>ПМ.01</t>
  </si>
  <si>
    <t>ПМ.03</t>
  </si>
  <si>
    <r>
      <t xml:space="preserve">Форма обучения: </t>
    </r>
    <r>
      <rPr>
        <b/>
        <u/>
        <sz val="10"/>
        <rFont val="Arial Cyr"/>
        <charset val="204"/>
      </rPr>
      <t>очная</t>
    </r>
  </si>
  <si>
    <t>Русский язык и культура речи</t>
  </si>
  <si>
    <t>Культурология</t>
  </si>
  <si>
    <t>Основы учебно-исследовательской деятельности</t>
  </si>
  <si>
    <t>Наименование циклов, дисциплин, профессиональных модулей, МДК, практик</t>
  </si>
  <si>
    <t xml:space="preserve">                                              2. Сводные данные по бюджету времени</t>
  </si>
  <si>
    <t>Психолого- педагогический практикум</t>
  </si>
  <si>
    <t>ОП.09</t>
  </si>
  <si>
    <t>ОП.10</t>
  </si>
  <si>
    <t>Основы медицинских знаний</t>
  </si>
  <si>
    <t>ОП.11</t>
  </si>
  <si>
    <t>Основы педиатрии</t>
  </si>
  <si>
    <t>А</t>
  </si>
  <si>
    <t>П</t>
  </si>
  <si>
    <t>ОП.12</t>
  </si>
  <si>
    <t xml:space="preserve">индекс                                                                                                                                                                                                                                                                                                                                                                                                                                                                                                                                                                                                                                                                                                                                                                                                                                                                                                                                                                                                                                                                                                                                                                                                                                                                                                                                                                                                                                                                                                                                                                                                                                                                                                                                                                                                                                                                                                                                                                                                                                                                                                                                                                                                                                                                                                                                                                                                                                                                                                                                                                                                                                                                                                                                                                                                         </t>
  </si>
  <si>
    <t>лаборатор ных и практичес ких занятий</t>
  </si>
  <si>
    <t>маскималь ная</t>
  </si>
  <si>
    <t>Теоретические и методические основы физического воспитания и развития детей раннего и дошкольного возраста</t>
  </si>
  <si>
    <r>
      <t xml:space="preserve">Квалификация: </t>
    </r>
    <r>
      <rPr>
        <b/>
        <u/>
        <sz val="10"/>
        <rFont val="Arial Cyr"/>
        <charset val="204"/>
      </rPr>
      <t>Воспитатель детей дошкольного возраста</t>
    </r>
  </si>
  <si>
    <t>Взаимодействие с родителями и сотрудниками общеобразовательного учреждения</t>
  </si>
  <si>
    <t>География</t>
  </si>
  <si>
    <t>Естествознание</t>
  </si>
  <si>
    <t xml:space="preserve"> </t>
  </si>
  <si>
    <t>ОГСЭ.06</t>
  </si>
  <si>
    <t>ОГСЭ.07</t>
  </si>
  <si>
    <t>ОГСЭ.08</t>
  </si>
  <si>
    <t>ОГСЭ.09</t>
  </si>
  <si>
    <t>ЕН.03</t>
  </si>
  <si>
    <t>Экологические основы природопользования</t>
  </si>
  <si>
    <t>ОП.07</t>
  </si>
  <si>
    <t>ОП.08</t>
  </si>
  <si>
    <t xml:space="preserve"> Теоретические основы организации обучения в разных возрастных группах</t>
  </si>
  <si>
    <t>Менеджмент</t>
  </si>
  <si>
    <t>МДК.03.05</t>
  </si>
  <si>
    <t>Детская литература с практикумом по выразительному чтению</t>
  </si>
  <si>
    <t>3. План учебного процесса</t>
  </si>
  <si>
    <t>зачетов</t>
  </si>
  <si>
    <t>Учебная практика</t>
  </si>
  <si>
    <t>У</t>
  </si>
  <si>
    <t>К</t>
  </si>
  <si>
    <t>И</t>
  </si>
  <si>
    <t xml:space="preserve">У                                                        </t>
  </si>
  <si>
    <t>С</t>
  </si>
  <si>
    <t>Введение в научное исследование</t>
  </si>
  <si>
    <t>144/108</t>
  </si>
  <si>
    <t>ПДП</t>
  </si>
  <si>
    <t>4нед.</t>
  </si>
  <si>
    <t>6нед.</t>
  </si>
  <si>
    <t>Вариативная часть цикла ОГСЭ</t>
  </si>
  <si>
    <t>Вариативная часть цикла ЕН</t>
  </si>
  <si>
    <t>Всего часов в семестре</t>
  </si>
  <si>
    <t>Всего часов в неделю</t>
  </si>
  <si>
    <t>Вариативная часть цикла ОП</t>
  </si>
  <si>
    <t xml:space="preserve">Теория и методика развития речи у детей </t>
  </si>
  <si>
    <t>Вариативная часть МП.03</t>
  </si>
  <si>
    <t>МДК.03.06</t>
  </si>
  <si>
    <t>Практикум по логопедии</t>
  </si>
  <si>
    <t xml:space="preserve">Мировая художественная литература  </t>
  </si>
  <si>
    <t>-,ДЗ,-,-,-,-,-,-</t>
  </si>
  <si>
    <t>-,-,-,-,-,-,-,ДЗ</t>
  </si>
  <si>
    <t>-,-,-,ДЗ,-,-,-,-</t>
  </si>
  <si>
    <t>-,-,З,-,-,-,-,-</t>
  </si>
  <si>
    <t>-,-,-,-,-,З,-,-</t>
  </si>
  <si>
    <t>-,-,-,-,-,-,ДЗ,-</t>
  </si>
  <si>
    <t>-,-,-,З,-,-,-,-</t>
  </si>
  <si>
    <t>-,-,-,-,-,ДЗ,-,-</t>
  </si>
  <si>
    <t>Пояснительная записка</t>
  </si>
  <si>
    <t>Для учета учебных достижений обучающихся используется накопительная система оценивания.</t>
  </si>
  <si>
    <t xml:space="preserve">5. Перечень кабинетов, лабораторий  </t>
  </si>
  <si>
    <t>Наименование</t>
  </si>
  <si>
    <t>№ п/п</t>
  </si>
  <si>
    <t>Кабинеты</t>
  </si>
  <si>
    <t>Гуманитарных и социально-экономических дисциплин</t>
  </si>
  <si>
    <t xml:space="preserve">Педагогики и психологии </t>
  </si>
  <si>
    <t>Иностранного языка</t>
  </si>
  <si>
    <t>Физиологии,анатомии и гигиены</t>
  </si>
  <si>
    <t>Музыки и методики музыкального воспитания</t>
  </si>
  <si>
    <t>Теории и методики физического воспитания</t>
  </si>
  <si>
    <t>Лаборатории</t>
  </si>
  <si>
    <t xml:space="preserve"> Информатики и информационно- коммуникационных технологий </t>
  </si>
  <si>
    <t>Спортивный комплекс</t>
  </si>
  <si>
    <t>Спортивный зал</t>
  </si>
  <si>
    <t>Залы</t>
  </si>
  <si>
    <t>Актовый зал</t>
  </si>
  <si>
    <t>Теоретических и методических основ дошкольного образования</t>
  </si>
  <si>
    <t>Изобразительной деятельности и методики развития детского</t>
  </si>
  <si>
    <t>изобразительного творчества</t>
  </si>
  <si>
    <t>З/ДЗ/Э</t>
  </si>
  <si>
    <t>Согласовано:</t>
  </si>
  <si>
    <t>Председатель ПЦК дошкольного образования</t>
  </si>
  <si>
    <t xml:space="preserve">Председатель ПЦК иностранных языков </t>
  </si>
  <si>
    <r>
      <rPr>
        <sz val="7"/>
        <color theme="1"/>
        <rFont val="Times New Roman"/>
        <family val="1"/>
        <charset val="204"/>
      </rPr>
      <t xml:space="preserve">   </t>
    </r>
    <r>
      <rPr>
        <sz val="12"/>
        <color theme="1"/>
        <rFont val="Times New Roman"/>
        <family val="1"/>
        <charset val="204"/>
      </rPr>
      <t>Т.А. Уланова</t>
    </r>
  </si>
  <si>
    <t xml:space="preserve">Председатель ПЦК русского языка и литературы </t>
  </si>
  <si>
    <r>
      <rPr>
        <sz val="7"/>
        <color theme="1"/>
        <rFont val="Times New Roman"/>
        <family val="1"/>
        <charset val="204"/>
      </rPr>
      <t xml:space="preserve">  </t>
    </r>
    <r>
      <rPr>
        <sz val="12"/>
        <color theme="1"/>
        <rFont val="Times New Roman"/>
        <family val="1"/>
        <charset val="204"/>
      </rPr>
      <t>Е.А. Краснова</t>
    </r>
  </si>
  <si>
    <t>О.В.Мотовилова</t>
  </si>
  <si>
    <t xml:space="preserve">И.Ю. Полякова </t>
  </si>
  <si>
    <t xml:space="preserve">Председатель ПЦК педагогики и психологии </t>
  </si>
  <si>
    <r>
      <rPr>
        <sz val="7"/>
        <color theme="1"/>
        <rFont val="Times New Roman"/>
        <family val="1"/>
        <charset val="204"/>
      </rPr>
      <t xml:space="preserve">  </t>
    </r>
    <r>
      <rPr>
        <sz val="12"/>
        <color theme="1"/>
        <rFont val="Times New Roman"/>
        <family val="1"/>
        <charset val="204"/>
      </rPr>
      <t>Г.Г. Протасова</t>
    </r>
  </si>
  <si>
    <t>"Каменский педагогический колледж"</t>
  </si>
  <si>
    <t>МДК.02.06</t>
  </si>
  <si>
    <t>ПП.02.01</t>
  </si>
  <si>
    <t>ПП.02.02</t>
  </si>
  <si>
    <t>УП.03</t>
  </si>
  <si>
    <t>ПП.03</t>
  </si>
  <si>
    <t>Преддипломная практика</t>
  </si>
  <si>
    <t>преддипломной практики</t>
  </si>
  <si>
    <t xml:space="preserve">производственной практики  </t>
  </si>
  <si>
    <t>ПП.05</t>
  </si>
  <si>
    <t>ПП.04</t>
  </si>
  <si>
    <t>-,-,-,-,-,Э,-,-</t>
  </si>
  <si>
    <t>-,-,-,Э,-,-,-,-</t>
  </si>
  <si>
    <t>Коррекционная и специальная педагогика</t>
  </si>
  <si>
    <t>44.02.01 Дошкольное образование</t>
  </si>
  <si>
    <t xml:space="preserve"> Общеобразовательные учебные дисциплины: общие</t>
  </si>
  <si>
    <t>ОУД.00</t>
  </si>
  <si>
    <t>ОУД.01</t>
  </si>
  <si>
    <t>ОУД.02</t>
  </si>
  <si>
    <t>ОУД.03</t>
  </si>
  <si>
    <t>ОУД.04</t>
  </si>
  <si>
    <t>ОУД.05</t>
  </si>
  <si>
    <t>ОУД.06</t>
  </si>
  <si>
    <t>Общеобразовательные учебные дисциплины: по выбору из обязательных предметных областей</t>
  </si>
  <si>
    <t>ОУД.07</t>
  </si>
  <si>
    <t>Информатика</t>
  </si>
  <si>
    <t>ОУД.08</t>
  </si>
  <si>
    <t>ОУД.09</t>
  </si>
  <si>
    <t>ОУД.10</t>
  </si>
  <si>
    <t>ОУД.11</t>
  </si>
  <si>
    <t>Экология</t>
  </si>
  <si>
    <t xml:space="preserve"> Общеобразовательные учебные  дисциплины : дополнительные, предлагаемые ОО</t>
  </si>
  <si>
    <t>Учебный проект</t>
  </si>
  <si>
    <t>-,Э,-,-,-,-,-,-</t>
  </si>
  <si>
    <t xml:space="preserve">Теоретические и методические основы взаимодействия воспитателя с родителями ( лицами , их заменяющими)и сотрудниками дошкольной образовательной организации </t>
  </si>
  <si>
    <t>Вариативная часть циклов ППССЗ</t>
  </si>
  <si>
    <t>Всего часов обучения по циклам ППССЗ</t>
  </si>
  <si>
    <t>144</t>
  </si>
  <si>
    <t>Искусство ( МХК)</t>
  </si>
  <si>
    <t>0/5/0</t>
  </si>
  <si>
    <t>0/1/0</t>
  </si>
  <si>
    <t>Настоящий учебный план программы подготовки специалистов среднего звена государственного бюджетного профессионального  образовательного учреждения Ростовской области "Каменский педагогический колледж" разработан на основе федерального государственного образовательного стандарта по специальности среднего профессионального образования, утверждённого приказом Министерства образования и науки  от 27 октября 2014 г. N 1351 "Об утверждении федерального государственного образовательного стандарта среднего профессионального образования по специальности 44.02.01 Дошкольное образование" (зарегистрирован в Минюст России  от 24 ноября 2014 г.     N 34898)</t>
  </si>
  <si>
    <t>Обязательная часть учебных циклов ППССЗ</t>
  </si>
  <si>
    <t>Профессиональный учебный цикл</t>
  </si>
  <si>
    <t>ОУД.12</t>
  </si>
  <si>
    <t>6.2. Организация учебного процесса и режим занятий</t>
  </si>
  <si>
    <t xml:space="preserve">6.1. Нормативная база реализации ППССЗ </t>
  </si>
  <si>
    <t>6.3. Общеобразовательный цикл</t>
  </si>
  <si>
    <t>6.4. Формирование вариативной части ППССЗ</t>
  </si>
  <si>
    <t>6.5. Порядок аттестации обучающихся</t>
  </si>
  <si>
    <t>Консультации на одного обучающегося  в год - 4 часа</t>
  </si>
  <si>
    <t>Основы конструирования в ДОУ</t>
  </si>
  <si>
    <t>Театрализованная деятельность в ДОУ</t>
  </si>
  <si>
    <t>ОП.13</t>
  </si>
  <si>
    <t>ОП.14</t>
  </si>
  <si>
    <t>-,-,З,З,З,З,З,ДЗ</t>
  </si>
  <si>
    <t xml:space="preserve">Безопасности жизнедеятельности </t>
  </si>
  <si>
    <t>Медико-социальных основ здоровья</t>
  </si>
  <si>
    <t>Учебное время, отведенное на теоретическое обучение (1404 час ) распределено на изучение  общих  дисциплин, дисциплин по выбору из обязательных предметных областей и дополнительных по выбору ОО. В качестве дополнительных дисциплины по выбору ОО введена дисциплина "Искусство (МХК)". В течение первого года обучения в объёме 39 часов, студенты выполняют учебные(индивидуальные)  проекты в рамках часов самостоятельной работы.</t>
  </si>
  <si>
    <t>ПП.01.01</t>
  </si>
  <si>
    <t>Учебная  и  производственная практики организованы концентрированно. Преддипломная практика проводится концентрированно на базе дошкольных образовательных учреждений; обязательная учебная нагрузка обучающихся при прохождении преддипломной практики составляет 36 часов в неделю.</t>
  </si>
  <si>
    <t xml:space="preserve">                                программы подготовки специалистов среднего звена </t>
  </si>
  <si>
    <t>государственного бюджетного профессионального образовательного учреждения Ростовской области</t>
  </si>
  <si>
    <r>
      <t xml:space="preserve">Профиль получаемого профессионального                             образования    </t>
    </r>
    <r>
      <rPr>
        <b/>
        <u/>
        <sz val="10"/>
        <rFont val="Arial Cyr"/>
        <charset val="204"/>
      </rPr>
      <t>гуманитарный</t>
    </r>
  </si>
  <si>
    <t>0/3/0</t>
  </si>
  <si>
    <t>1/0/0</t>
  </si>
  <si>
    <t>Производственная практика,                    проводимая непрерывно (концентрированно)</t>
  </si>
  <si>
    <t>Производственная практика (преддипломная)</t>
  </si>
  <si>
    <r>
      <t xml:space="preserve"> Э(К)(</t>
    </r>
    <r>
      <rPr>
        <i/>
        <sz val="15"/>
        <rFont val="Arial Cyr"/>
        <charset val="204"/>
      </rPr>
      <t>8с)</t>
    </r>
  </si>
  <si>
    <r>
      <t xml:space="preserve">  Э(К)</t>
    </r>
    <r>
      <rPr>
        <b/>
        <i/>
        <sz val="11"/>
        <rFont val="Arial Cyr"/>
        <charset val="204"/>
      </rPr>
      <t>(</t>
    </r>
    <r>
      <rPr>
        <i/>
        <sz val="16"/>
        <rFont val="Arial Cyr"/>
        <charset val="204"/>
      </rPr>
      <t>7с)</t>
    </r>
  </si>
  <si>
    <r>
      <t>Э(К)</t>
    </r>
    <r>
      <rPr>
        <b/>
        <i/>
        <sz val="11"/>
        <rFont val="Arial Cyr"/>
        <charset val="204"/>
      </rPr>
      <t>(</t>
    </r>
    <r>
      <rPr>
        <i/>
        <sz val="14"/>
        <rFont val="Arial Cyr"/>
        <charset val="204"/>
      </rPr>
      <t>7с)</t>
    </r>
  </si>
  <si>
    <r>
      <t>Э(К)</t>
    </r>
    <r>
      <rPr>
        <i/>
        <sz val="15"/>
        <rFont val="Arial Cyr"/>
        <charset val="204"/>
      </rPr>
      <t>(4с)</t>
    </r>
  </si>
  <si>
    <t>Астрономия</t>
  </si>
  <si>
    <t>ОУД.13</t>
  </si>
  <si>
    <t>ОУД.14</t>
  </si>
  <si>
    <t>ПП.01.02</t>
  </si>
  <si>
    <t>ПП.02.03</t>
  </si>
  <si>
    <t>УП.02</t>
  </si>
  <si>
    <t>физика</t>
  </si>
  <si>
    <t>химия</t>
  </si>
  <si>
    <t>биология</t>
  </si>
  <si>
    <t>З,ДЗ,-,-,-,-,-,-</t>
  </si>
  <si>
    <t>ДЗ,-,-,-,-,-,-,-</t>
  </si>
  <si>
    <t>'ДЗ,-,-,-,-,-,-,-</t>
  </si>
  <si>
    <t>-,ДЗ*,-,-,-,-,-,-</t>
  </si>
  <si>
    <t>-,-,-,ДЗ*,-,-,-,-</t>
  </si>
  <si>
    <t>-,-,-,-,-,-,Э,-</t>
  </si>
  <si>
    <t>-,З,-,-,-,-,-,-,-</t>
  </si>
  <si>
    <r>
      <t>-,-,-,-,-,ДЗ</t>
    </r>
    <r>
      <rPr>
        <vertAlign val="superscript"/>
        <sz val="15"/>
        <rFont val="Arial Cyr"/>
        <charset val="204"/>
      </rPr>
      <t>#</t>
    </r>
    <r>
      <rPr>
        <sz val="15"/>
        <rFont val="Arial Cyr"/>
        <charset val="204"/>
      </rPr>
      <t>,-,-</t>
    </r>
  </si>
  <si>
    <r>
      <t>-,-,-,-,-,ДЗ</t>
    </r>
    <r>
      <rPr>
        <vertAlign val="superscript"/>
        <sz val="15"/>
        <rFont val="Arial Cyr"/>
        <charset val="204"/>
      </rPr>
      <t>##</t>
    </r>
    <r>
      <rPr>
        <sz val="15"/>
        <rFont val="Arial Cyr"/>
        <charset val="204"/>
      </rPr>
      <t>,-,-</t>
    </r>
  </si>
  <si>
    <r>
      <t>-,-,-,-,-,ДЗ</t>
    </r>
    <r>
      <rPr>
        <vertAlign val="superscript"/>
        <sz val="15"/>
        <rFont val="Arial Cyr"/>
        <charset val="204"/>
      </rPr>
      <t>###</t>
    </r>
    <r>
      <rPr>
        <sz val="15"/>
        <rFont val="Arial Cyr"/>
        <charset val="204"/>
      </rPr>
      <t>,-,-</t>
    </r>
  </si>
  <si>
    <t>-,-,-,-,-,-,-,ДЗ**</t>
  </si>
  <si>
    <t>Открытый стадион широкого профиля с элементами полосы препятствий</t>
  </si>
  <si>
    <t>Стрелковый тир (в любой модификации, включая электронный) или место для стрельбы</t>
  </si>
  <si>
    <t xml:space="preserve">  Государственная итоговая аттестация</t>
  </si>
  <si>
    <t>Обществознание</t>
  </si>
  <si>
    <t>Библиотека, читальный зал с выходом в сеть Интернет</t>
  </si>
  <si>
    <t xml:space="preserve">Качество освоения учебных дисциплин общеобразовательного цикла оценивается в процессе текущего контроля и промежуточной аттестации. Промежуточная аттестация проводится в форме зачетов, дифференцированных зачетов (10 шт.) и экзаменов (3 шт.). </t>
  </si>
  <si>
    <t>Учебная  практика Экологическая</t>
  </si>
  <si>
    <t xml:space="preserve">Производственная практика (по профилю специальности)  Летняя </t>
  </si>
  <si>
    <t>Производственная практика (по профилю специальности) Организация различных видов деятельности и общения детей</t>
  </si>
  <si>
    <t>Производственная практика  (по профилю специальности) Организация мероприятий направленных на укрепление здоровья ребенка и его физического развития</t>
  </si>
  <si>
    <r>
      <t>П</t>
    </r>
    <r>
      <rPr>
        <sz val="14"/>
        <rFont val="Arial Cyr"/>
        <charset val="204"/>
      </rPr>
      <t>роизводственная практика (по профилю специальности) Организация занятий по основным общеобразовательным программам дошкольного образования</t>
    </r>
  </si>
  <si>
    <t>Производственная практика (по профилю специальности) Взаимодействие с родителями и сотрудниками общеобразовательного учреждения</t>
  </si>
  <si>
    <t>Производственная практика( по профилю специальности) Методическое обеспечение образовательного процесса</t>
  </si>
  <si>
    <t>Производственная практика  (по профилю специальности) Оздоровительная работа в ДОУ</t>
  </si>
  <si>
    <t>Производственная практика (по профилю специальности) Введение в специальность</t>
  </si>
  <si>
    <t>Директор ГБПОУ  РО   "КамПК"</t>
  </si>
  <si>
    <t>___________________  Н.А.Гайдаенко</t>
  </si>
  <si>
    <t>-,-,-,-,Э,ДЗ,-,-</t>
  </si>
  <si>
    <t>-,-,-,-,-,Э*,ДЗ*,-</t>
  </si>
  <si>
    <t>Е.А. Рядинская</t>
  </si>
  <si>
    <t>Т.В. Бондаренко</t>
  </si>
  <si>
    <t>Основы безопасности жизнедеятельности</t>
  </si>
  <si>
    <t>1/3/3</t>
  </si>
  <si>
    <t>1/9/3</t>
  </si>
  <si>
    <t>-,-,-,-,Э,-,-,-</t>
  </si>
  <si>
    <t>-,-,-,-,-,З*,-,-</t>
  </si>
  <si>
    <r>
      <t>-,-,-,-,-,-,-,ДЗ</t>
    </r>
    <r>
      <rPr>
        <vertAlign val="superscript"/>
        <sz val="16"/>
        <rFont val="Arial Cyr"/>
        <charset val="204"/>
      </rPr>
      <t>**</t>
    </r>
  </si>
  <si>
    <t xml:space="preserve"> 0/2/1</t>
  </si>
  <si>
    <t>1/2/0</t>
  </si>
  <si>
    <t>2/4/0</t>
  </si>
  <si>
    <t>-,-,ДЗ,-,-,-,-,-</t>
  </si>
  <si>
    <t>-,-,-,,ДЗ,-,-,-,-</t>
  </si>
  <si>
    <t xml:space="preserve">27   VII   2   VIII </t>
  </si>
  <si>
    <t xml:space="preserve">Председатель ПЦК информатики и математики </t>
  </si>
  <si>
    <t xml:space="preserve">Председатель ПЦК естественно-научных  дисциплин </t>
  </si>
  <si>
    <t>Председатель ПЦК физической культуры</t>
  </si>
  <si>
    <t>Заместитель директора по учебной работе _____________________ А.М.Казначеевская</t>
  </si>
  <si>
    <t>Председатель ПЦК общественных дисциплин</t>
  </si>
  <si>
    <t>-,-,ДЗ,-,ДЗ,-,-,-</t>
  </si>
  <si>
    <t>-,-,-,-,ДЗ,-,-,-</t>
  </si>
  <si>
    <r>
      <t>-,-,-,-,-,ДЗ</t>
    </r>
    <r>
      <rPr>
        <sz val="15"/>
        <rFont val="Arial Cyr"/>
        <charset val="204"/>
      </rPr>
      <t>,-,-</t>
    </r>
  </si>
  <si>
    <t>-,-,-,-,-,-,-,ДЗ****</t>
  </si>
  <si>
    <t>-,-,-,-,Э,-,-,ДЗ</t>
  </si>
  <si>
    <r>
      <t>-,-,-,-,-,-,-,З</t>
    </r>
    <r>
      <rPr>
        <vertAlign val="superscript"/>
        <sz val="15"/>
        <rFont val="Arial Cyr"/>
        <charset val="204"/>
      </rPr>
      <t>#</t>
    </r>
  </si>
  <si>
    <t>-,-,-,Э*,-,-,-,-</t>
  </si>
  <si>
    <t>2/5/3</t>
  </si>
  <si>
    <t>2/17/9</t>
  </si>
  <si>
    <t>6/26/12</t>
  </si>
  <si>
    <t>4/27/13</t>
  </si>
  <si>
    <r>
      <t>Э(К)</t>
    </r>
    <r>
      <rPr>
        <i/>
        <sz val="15"/>
        <rFont val="Arial Cyr"/>
        <charset val="204"/>
      </rPr>
      <t>(6с)</t>
    </r>
  </si>
  <si>
    <t>Информатика и информационно-коммуникационные технологии в профессиональной деятельности</t>
  </si>
  <si>
    <t>Студенты, поступившие в ГБПОУ РО "КамПК" на базе основного общего образования, реализуют программу ФГОС среднего общего образования по гуманитарному  профилю (письмо Минобрнауки России от 29.10.2013 г. № 1199).</t>
  </si>
  <si>
    <t>Государственная итоговая аттестация организована в форме защиты выпускной квалификационной работы.</t>
  </si>
  <si>
    <t xml:space="preserve">Заведующий практикой </t>
  </si>
  <si>
    <t>1.1. Выпускная квалификационная работа</t>
  </si>
  <si>
    <t>Выполнение выпускной квалификационно работы с 18 мая по 14 июня</t>
  </si>
  <si>
    <t>Защита выпускной квалификационной  работы с 15 июня по 28 июня</t>
  </si>
  <si>
    <t xml:space="preserve">Учебный год начинается 1 сентября (если это день приходится на выходной день, то в этом случае учебный год начинается  в первый следующий за ним, рабочий день). Нормативный срок обучения 147 недель. Максимальный объем аудиторной учебной нагрузки обучающихся при освоении ППССЗ составляет 36 академических часов в неделю, продолжительность учебной недели - 6 дней, продолжительность учебных занятий - 45 минут.  На каждый учебный год предусматриваются консультации в объёме 4 часов на одного обучающегося. Формы проведения консультаций: групповые, индивидуальные. </t>
  </si>
  <si>
    <t xml:space="preserve">Качество освоения ППССЗ оценивается в процессе текущего контроля, промежуточной аттестации, государственной итоговой  аттестации. Промежуточная аттестация в форме зачета или дифференцированного зачета проводится за счет часов, отведенных на освоение соответствующей учебной дисциплины или профессионального модуля. </t>
  </si>
  <si>
    <t>В соответствии с этим, нормативный срок освоения  образовательной программы по специальности увеличивается на 52 недели (1 год) из расчета: теоретическое обучение (при обязательной учебной нагрузке 36 часов в неделю) - 39 нед., промежуточная аттестация - 2 нед., каникулярное время - 11нед.</t>
  </si>
  <si>
    <t>Государственная  итоговая  аттестация</t>
  </si>
  <si>
    <t>29 IX   5    X</t>
  </si>
  <si>
    <t>27 Х         2  XI</t>
  </si>
  <si>
    <t>29 XII  4      I</t>
  </si>
  <si>
    <t>26   I     1    II</t>
  </si>
  <si>
    <t>23 II   1  III</t>
  </si>
  <si>
    <t>30 III 5 IV</t>
  </si>
  <si>
    <t>27 IV   3  V</t>
  </si>
  <si>
    <t>29  VI 5 VII</t>
  </si>
  <si>
    <t>Учебная практика Подготовка к летней производственной практике</t>
  </si>
  <si>
    <t>-,-,-,-,-,-,-,ДЗ*</t>
  </si>
  <si>
    <r>
      <t>-,-,-,-,-,-,ДЗ</t>
    </r>
    <r>
      <rPr>
        <vertAlign val="superscript"/>
        <sz val="15"/>
        <rFont val="Arial Cyr"/>
        <charset val="204"/>
      </rPr>
      <t>*</t>
    </r>
    <r>
      <rPr>
        <sz val="15"/>
        <rFont val="Arial Cyr"/>
        <charset val="204"/>
      </rPr>
      <t>,-</t>
    </r>
  </si>
  <si>
    <t>13+</t>
  </si>
  <si>
    <t>2020- 2024 уч.годы</t>
  </si>
  <si>
    <t>1А,Б курс 2020-2021 уч.год</t>
  </si>
  <si>
    <t>2А,Б курс  2021 - 2022уч.год</t>
  </si>
  <si>
    <t>3А,Б курс  2022- 2023уч.год</t>
  </si>
  <si>
    <t>4А,Б курс  2023-2024 уч.год</t>
  </si>
  <si>
    <t>Часы вариативной части циклов ППССЗ распределены на введенные дополнительные дисциплины и МДК:
• цикл ОГСЭ (188 ч.) – "Русский язык и культура речи" (60 ч.), "Культурология" (36 ч.),  "Менеджмент"(40 ч.), "Мировая художественная литература" (52 ч.)
• цикл ЕН (45 ч.) – "Экологические основы природопользования»"(45 ч.);
• цикл ОП (364 ч.) – "Основы учебно-исследовательской деятельности сту-дентов" (45 ч.), "Коррекционная и специальная педагогика" (48ч.), "Психолого-педагогический практикум" (48 ч.), "Основы медицинских знаний" (43 ч.), "Основы педиатрии" (51 ч.), "Введение в научное исследование" (40 ч); "Основы конструирования в ДОУ" (45 ч.), "Театрализованная деятельность в ДОУ" (45 ч.).
• ПМ. (161 ч.) – ПМ.03: МДК.03.05 "Детская литература с практикумом по выразительному чтению" (116 ч.), МДК.03.06 "Практикум по логопедии" (45 ч.).
 Добавлены часы на учебные циклы  и профессиональные модули (178 ч.): цикл ОГСЭ (6ч): Основы философии (2ч.), ичтория (2ч), Психология общения (2ч); цикл ЕН (74 ч.), цикл ОП (58 ч.), ПМ. (40 ч.)., с целью расширенния  и углубления подготовки студентов.</t>
  </si>
  <si>
    <r>
      <t>Промежуточная аттестация в форме экзамена,экзамена (квалификационного ) проводится непосредственно после завершения освоения программ учебных дисциплин или профессиональных модулей, а также после изучения междисциплинарных курсов и прохождения учебной и производственной практики в составе профессионального модуля. В случае если сессия организована в течение одной недели, а количество  экзаменов три, первый экзамен проводится в первый день экзаменационной сессии или  проводятся комплексные экзамены (Э*). Комплексный экзамен проводится: на 2 курсе (4 сем) по ОП.01 Педагогике и ОП.02 Психологии, на  3 курсе (6 сем) по МДК.03.02 Теория и методика развития речи и МДК.03.05 Детская литература с практикумом по выразительному чтению.    Предусмотрены комплексные дифференцированные зачёты (ДЗ*), (ДЗ</t>
    </r>
    <r>
      <rPr>
        <vertAlign val="superscript"/>
        <sz val="11"/>
        <rFont val="Arial Cyr"/>
        <charset val="204"/>
      </rPr>
      <t>#</t>
    </r>
    <r>
      <rPr>
        <sz val="11"/>
        <rFont val="Arial Cyr"/>
        <charset val="204"/>
      </rPr>
      <t>) (ДЗ</t>
    </r>
    <r>
      <rPr>
        <vertAlign val="superscript"/>
        <sz val="11"/>
        <rFont val="Arial Cyr"/>
        <charset val="204"/>
      </rPr>
      <t>кк</t>
    </r>
    <r>
      <rPr>
        <sz val="11"/>
        <rFont val="Arial Cyr"/>
        <charset val="204"/>
      </rPr>
      <t>) и зачёты (З*):  на 1 курсе: по ОУД.11 Естесвознание (физика, химия, биология), на 2 курсе (6 сем): по МДК.01.02 Теоретические и методические основы физического воспитания и развития детей раннего и дошкольного возраста и по МДК.01.03 Практикум по совершенствованию двигательных умений и навыков;  на 3 курсе (6 сем):  по МДК.02.01 Теоретические и методические основы организации игровой деятельности детей раннего и дошкольного возраста и по МДК.02.02 Теоретические и методические основы организации трудовой деятельности дошкольников;  по МДК.02.03 Теоретические и методические основы организации продуктивных видов деятельности детей дошкольного возраста и МДК02.04 Практикум по художественной обработке материалов; по ОП.14 Театрализованная деятельность в ДОУ и МДК.02.05 Теория и методика музыкального воспитания с практикумом; комплексеый зачёт по ОП.07. Основы учебно-исследовательской деятельности и по ОП.10 Основы медицинских знаний. На 4 курсе (7 сем): по МДК.03.02 Теория и методика развития речи и МДК.03.05 Детская литература с практикумом по выразительному чтению и МДК. 03.06 Практикум по  логопедии; по МДК.03.03 Теория и методика экологического образования дошкольников и МДК.05.01 Теоретические и прикладные аспекты методической работы воспитателя детей дошкольного возраста. На 4 курсе (8 сем): по  ОГСЭ.01 Основы философии и ОГСЭ.03 История и ОГСЭ.07 Культурология; комплексный зачёт по ОП.04 Правовое обеспечение профессиональной деятельности  и ОП.12 Введение в научное исследование и ОГСЭ.08 Менеджмент,  комплексный диф.зачёт по ОП.08 Коррекционная и специальная педагогика и ОП.09 Психолого-педагогический практикум и ОГСЭ.02 Психология общения.Предусмотрено выполнение и защита курсовой работы по профессиональному модулю ПМ.02.Организация различных видов деятельности и общения детей по МДК.02.06 Психолого-педагогические основы организации общения детей дошкольного возраста в объёме 25 часов.</t>
    </r>
  </si>
  <si>
    <t>-,-,-,-,-,-,ДЗ**,-</t>
  </si>
  <si>
    <t>2А</t>
  </si>
  <si>
    <t>2Б</t>
  </si>
  <si>
    <t>3А</t>
  </si>
  <si>
    <t>3Б</t>
  </si>
  <si>
    <t>4А</t>
  </si>
  <si>
    <t>4Б</t>
  </si>
  <si>
    <t>Всего по ОПОП</t>
  </si>
  <si>
    <t>1А,Б</t>
  </si>
  <si>
    <t>Т.А. Автомонова</t>
  </si>
</sst>
</file>

<file path=xl/styles.xml><?xml version="1.0" encoding="utf-8"?>
<styleSheet xmlns="http://schemas.openxmlformats.org/spreadsheetml/2006/main">
  <numFmts count="2">
    <numFmt numFmtId="43" formatCode="_-* #,##0.00_р_._-;\-* #,##0.00_р_._-;_-* &quot;-&quot;??_р_._-;_-@_-"/>
    <numFmt numFmtId="164" formatCode="_-* #,##0_р_._-;\-* #,##0_р_._-;_-* &quot;-&quot;??_р_._-;_-@_-"/>
  </numFmts>
  <fonts count="50">
    <font>
      <sz val="10"/>
      <name val="Arial Cyr"/>
      <charset val="204"/>
    </font>
    <font>
      <sz val="10"/>
      <name val="Arial Cyr"/>
      <charset val="204"/>
    </font>
    <font>
      <b/>
      <sz val="13"/>
      <name val="Times New Roman"/>
      <family val="1"/>
      <charset val="204"/>
    </font>
    <font>
      <sz val="13"/>
      <name val="Times New Roman"/>
      <family val="1"/>
      <charset val="204"/>
    </font>
    <font>
      <sz val="9"/>
      <name val="Times New Roman"/>
      <family val="1"/>
      <charset val="204"/>
    </font>
    <font>
      <sz val="8"/>
      <name val="Arial Cyr"/>
      <charset val="204"/>
    </font>
    <font>
      <b/>
      <sz val="10"/>
      <name val="Arial"/>
      <family val="2"/>
      <charset val="204"/>
    </font>
    <font>
      <b/>
      <sz val="10"/>
      <name val="Arial Cyr"/>
      <charset val="204"/>
    </font>
    <font>
      <b/>
      <sz val="8"/>
      <name val="Arial"/>
      <family val="2"/>
      <charset val="204"/>
    </font>
    <font>
      <sz val="10"/>
      <name val="Arial"/>
      <family val="2"/>
      <charset val="204"/>
    </font>
    <font>
      <b/>
      <sz val="13"/>
      <name val="Arial"/>
      <family val="2"/>
      <charset val="204"/>
    </font>
    <font>
      <b/>
      <sz val="12"/>
      <name val="Arial"/>
      <family val="2"/>
      <charset val="204"/>
    </font>
    <font>
      <sz val="8"/>
      <name val="Arial"/>
      <family val="2"/>
      <charset val="204"/>
    </font>
    <font>
      <b/>
      <sz val="11"/>
      <name val="Arial"/>
      <family val="2"/>
      <charset val="204"/>
    </font>
    <font>
      <b/>
      <sz val="11"/>
      <name val="Arial Cyr"/>
      <charset val="204"/>
    </font>
    <font>
      <b/>
      <sz val="14"/>
      <name val="Arial"/>
      <family val="2"/>
      <charset val="204"/>
    </font>
    <font>
      <sz val="14"/>
      <name val="Arial"/>
      <family val="2"/>
      <charset val="204"/>
    </font>
    <font>
      <i/>
      <sz val="10"/>
      <name val="Arial"/>
      <family val="2"/>
      <charset val="204"/>
    </font>
    <font>
      <b/>
      <sz val="12"/>
      <name val="Arial Cyr"/>
      <charset val="204"/>
    </font>
    <font>
      <b/>
      <i/>
      <sz val="12"/>
      <name val="Times New Roman"/>
      <family val="1"/>
      <charset val="204"/>
    </font>
    <font>
      <b/>
      <sz val="14"/>
      <name val="Arial Cyr"/>
      <charset val="204"/>
    </font>
    <font>
      <sz val="14"/>
      <name val="Arial Cyr"/>
      <charset val="204"/>
    </font>
    <font>
      <b/>
      <i/>
      <sz val="14"/>
      <name val="Arial Cyr"/>
      <charset val="204"/>
    </font>
    <font>
      <b/>
      <sz val="15"/>
      <name val="Arial Cyr"/>
      <charset val="204"/>
    </font>
    <font>
      <sz val="15"/>
      <name val="Arial Cyr"/>
      <charset val="204"/>
    </font>
    <font>
      <b/>
      <i/>
      <sz val="15"/>
      <name val="Arial Cyr"/>
      <charset val="204"/>
    </font>
    <font>
      <b/>
      <u/>
      <sz val="10"/>
      <name val="Arial Cyr"/>
      <charset val="204"/>
    </font>
    <font>
      <sz val="14"/>
      <color indexed="10"/>
      <name val="Arial Cyr"/>
      <charset val="204"/>
    </font>
    <font>
      <sz val="11"/>
      <name val="Arial Cyr"/>
      <charset val="204"/>
    </font>
    <font>
      <b/>
      <sz val="14"/>
      <name val="Times New Roman"/>
      <family val="1"/>
      <charset val="204"/>
    </font>
    <font>
      <sz val="14"/>
      <color theme="1"/>
      <name val="Arial Cyr"/>
      <charset val="204"/>
    </font>
    <font>
      <sz val="16"/>
      <name val="Arial Cyr"/>
      <charset val="204"/>
    </font>
    <font>
      <sz val="11"/>
      <color theme="1"/>
      <name val="Calibri"/>
      <family val="2"/>
      <scheme val="minor"/>
    </font>
    <font>
      <b/>
      <sz val="12"/>
      <color theme="1"/>
      <name val="Times New Roman"/>
      <family val="1"/>
      <charset val="204"/>
    </font>
    <font>
      <sz val="11"/>
      <color theme="1"/>
      <name val="Times New Roman"/>
      <family val="1"/>
      <charset val="204"/>
    </font>
    <font>
      <sz val="12"/>
      <color theme="1"/>
      <name val="Times New Roman"/>
      <family val="1"/>
      <charset val="204"/>
    </font>
    <font>
      <sz val="7"/>
      <color theme="1"/>
      <name val="Times New Roman"/>
      <family val="1"/>
      <charset val="204"/>
    </font>
    <font>
      <sz val="13"/>
      <color theme="1"/>
      <name val="Times New Roman"/>
      <family val="1"/>
      <charset val="204"/>
    </font>
    <font>
      <sz val="14"/>
      <color rgb="FFFF0000"/>
      <name val="Arial Cyr"/>
      <charset val="204"/>
    </font>
    <font>
      <i/>
      <sz val="14"/>
      <name val="Arial Cyr"/>
      <charset val="204"/>
    </font>
    <font>
      <b/>
      <sz val="12"/>
      <color rgb="FFFF0000"/>
      <name val="Arial Cyr"/>
      <charset val="204"/>
    </font>
    <font>
      <b/>
      <i/>
      <sz val="12"/>
      <name val="Arial Cyr"/>
      <charset val="204"/>
    </font>
    <font>
      <b/>
      <i/>
      <sz val="11"/>
      <name val="Arial Cyr"/>
      <charset val="204"/>
    </font>
    <font>
      <i/>
      <sz val="15"/>
      <name val="Arial Cyr"/>
      <charset val="204"/>
    </font>
    <font>
      <i/>
      <sz val="16"/>
      <name val="Arial Cyr"/>
      <charset val="204"/>
    </font>
    <font>
      <vertAlign val="superscript"/>
      <sz val="15"/>
      <name val="Arial Cyr"/>
      <charset val="204"/>
    </font>
    <font>
      <vertAlign val="superscript"/>
      <sz val="11"/>
      <name val="Arial Cyr"/>
      <charset val="204"/>
    </font>
    <font>
      <vertAlign val="superscript"/>
      <sz val="16"/>
      <name val="Arial Cyr"/>
      <charset val="204"/>
    </font>
    <font>
      <sz val="12"/>
      <color theme="1"/>
      <name val="Calibri"/>
      <family val="2"/>
      <scheme val="minor"/>
    </font>
    <font>
      <sz val="12"/>
      <name val="Times New Roman"/>
      <family val="1"/>
      <charset val="204"/>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8">
    <border>
      <left/>
      <right/>
      <top/>
      <bottom/>
      <diagonal/>
    </border>
    <border>
      <left style="medium">
        <color indexed="64"/>
      </left>
      <right style="medium">
        <color indexed="64"/>
      </right>
      <top/>
      <bottom style="medium">
        <color indexed="64"/>
      </bottom>
      <diagonal/>
    </border>
    <border>
      <left/>
      <right/>
      <top/>
      <bottom style="thin">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32" fillId="0" borderId="0"/>
  </cellStyleXfs>
  <cellXfs count="579">
    <xf numFmtId="0" fontId="0" fillId="0" borderId="0" xfId="0"/>
    <xf numFmtId="0" fontId="6" fillId="0" borderId="1" xfId="0" applyFont="1" applyBorder="1" applyAlignment="1">
      <alignment horizontal="center" vertical="center" wrapText="1"/>
    </xf>
    <xf numFmtId="0" fontId="0" fillId="0" borderId="0" xfId="0" applyAlignment="1">
      <alignment horizontal="center" vertical="center" wrapText="1"/>
    </xf>
    <xf numFmtId="0" fontId="0" fillId="0" borderId="0" xfId="0" applyNumberFormat="1" applyAlignment="1">
      <alignment horizontal="center" vertical="center" wrapText="1"/>
    </xf>
    <xf numFmtId="0" fontId="2" fillId="0" borderId="0" xfId="0" applyNumberFormat="1" applyFont="1" applyAlignment="1">
      <alignment horizontal="center" vertical="center" wrapText="1"/>
    </xf>
    <xf numFmtId="0" fontId="0" fillId="0" borderId="0" xfId="0" applyNumberFormat="1" applyBorder="1" applyAlignment="1">
      <alignment horizontal="center" vertical="center" wrapText="1"/>
    </xf>
    <xf numFmtId="0" fontId="4" fillId="0" borderId="0" xfId="0" applyNumberFormat="1" applyFont="1" applyAlignment="1">
      <alignment horizontal="center" vertical="center" wrapText="1"/>
    </xf>
    <xf numFmtId="0" fontId="12" fillId="0" borderId="0" xfId="0" applyNumberFormat="1" applyFont="1" applyAlignment="1">
      <alignment horizontal="center" vertical="center" wrapText="1"/>
    </xf>
    <xf numFmtId="0" fontId="6" fillId="0" borderId="8" xfId="0" applyNumberFormat="1" applyFont="1" applyBorder="1" applyAlignment="1">
      <alignment horizontal="center" vertical="center" wrapText="1"/>
    </xf>
    <xf numFmtId="0" fontId="6" fillId="0" borderId="9" xfId="0" applyNumberFormat="1" applyFont="1" applyBorder="1" applyAlignment="1">
      <alignment horizontal="center" vertical="center" wrapText="1"/>
    </xf>
    <xf numFmtId="0" fontId="7" fillId="0" borderId="9" xfId="0" applyNumberFormat="1" applyFont="1" applyBorder="1" applyAlignment="1">
      <alignment horizontal="center" vertical="center" wrapText="1"/>
    </xf>
    <xf numFmtId="0" fontId="7" fillId="0" borderId="10" xfId="0" applyNumberFormat="1" applyFont="1" applyBorder="1" applyAlignment="1">
      <alignment horizontal="center" vertical="center" wrapText="1"/>
    </xf>
    <xf numFmtId="0" fontId="11" fillId="0" borderId="0" xfId="0" applyFont="1" applyAlignment="1">
      <alignment horizontal="center" vertical="center" wrapText="1"/>
    </xf>
    <xf numFmtId="0" fontId="6" fillId="0" borderId="0" xfId="0" applyFont="1" applyAlignment="1">
      <alignment horizontal="center" vertical="center" wrapText="1"/>
    </xf>
    <xf numFmtId="0" fontId="10" fillId="0" borderId="0" xfId="0" applyFont="1" applyAlignment="1">
      <alignment horizontal="center" vertical="center" wrapText="1"/>
    </xf>
    <xf numFmtId="0" fontId="6" fillId="0" borderId="11" xfId="0" applyFont="1" applyBorder="1" applyAlignment="1">
      <alignment horizontal="center" vertical="center" wrapText="1"/>
    </xf>
    <xf numFmtId="0" fontId="9" fillId="0" borderId="0" xfId="0" applyFont="1"/>
    <xf numFmtId="0" fontId="6" fillId="0" borderId="10" xfId="0" applyNumberFormat="1" applyFont="1" applyBorder="1" applyAlignment="1">
      <alignment horizontal="center" vertical="center" wrapText="1"/>
    </xf>
    <xf numFmtId="0" fontId="7" fillId="0" borderId="8" xfId="0" applyNumberFormat="1" applyFont="1" applyBorder="1" applyAlignment="1">
      <alignment horizontal="center" vertical="center" wrapText="1"/>
    </xf>
    <xf numFmtId="0" fontId="13" fillId="0" borderId="8" xfId="0" applyNumberFormat="1" applyFont="1" applyBorder="1" applyAlignment="1">
      <alignment horizontal="center" vertical="center" wrapText="1"/>
    </xf>
    <xf numFmtId="0" fontId="13" fillId="0" borderId="9" xfId="0" applyNumberFormat="1" applyFont="1" applyBorder="1" applyAlignment="1">
      <alignment horizontal="center" vertical="center" wrapText="1"/>
    </xf>
    <xf numFmtId="0" fontId="14" fillId="0" borderId="9" xfId="0" applyNumberFormat="1" applyFont="1" applyBorder="1" applyAlignment="1">
      <alignment horizontal="center" vertical="center" wrapText="1"/>
    </xf>
    <xf numFmtId="0" fontId="13" fillId="0" borderId="12" xfId="0" applyNumberFormat="1" applyFont="1" applyBorder="1" applyAlignment="1">
      <alignment horizontal="center" vertical="center" wrapText="1"/>
    </xf>
    <xf numFmtId="0" fontId="13" fillId="0" borderId="13"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NumberFormat="1" applyFont="1" applyBorder="1" applyAlignment="1">
      <alignment horizontal="center"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6" fillId="0" borderId="21" xfId="0" applyNumberFormat="1" applyFont="1" applyBorder="1" applyAlignment="1">
      <alignment horizontal="center" vertical="center" wrapText="1"/>
    </xf>
    <xf numFmtId="0" fontId="6" fillId="0" borderId="22" xfId="0" applyNumberFormat="1" applyFont="1" applyBorder="1" applyAlignment="1">
      <alignment horizontal="center" vertical="center" wrapText="1"/>
    </xf>
    <xf numFmtId="0" fontId="6" fillId="0" borderId="23" xfId="0" applyNumberFormat="1" applyFont="1" applyBorder="1" applyAlignment="1">
      <alignment horizontal="center" vertical="center" wrapText="1"/>
    </xf>
    <xf numFmtId="0" fontId="6" fillId="0" borderId="24" xfId="0" applyNumberFormat="1" applyFont="1" applyBorder="1" applyAlignment="1">
      <alignment horizontal="center" vertical="center" wrapText="1"/>
    </xf>
    <xf numFmtId="0" fontId="7" fillId="0" borderId="23" xfId="0" applyNumberFormat="1" applyFont="1" applyBorder="1" applyAlignment="1">
      <alignment horizontal="center" vertical="center" wrapText="1"/>
    </xf>
    <xf numFmtId="0" fontId="7" fillId="0" borderId="21" xfId="0" applyNumberFormat="1" applyFont="1" applyBorder="1" applyAlignment="1">
      <alignment horizontal="center" vertical="center" wrapText="1"/>
    </xf>
    <xf numFmtId="0" fontId="7" fillId="0" borderId="22" xfId="0" applyNumberFormat="1" applyFont="1" applyBorder="1" applyAlignment="1">
      <alignment horizontal="center" vertical="center" wrapText="1"/>
    </xf>
    <xf numFmtId="0" fontId="7" fillId="0" borderId="24" xfId="0" applyNumberFormat="1" applyFont="1" applyBorder="1" applyAlignment="1">
      <alignment horizontal="center" vertical="center" wrapText="1"/>
    </xf>
    <xf numFmtId="0" fontId="6" fillId="0" borderId="26" xfId="0" applyFont="1" applyBorder="1" applyAlignment="1">
      <alignment horizontal="center" vertical="center" wrapText="1"/>
    </xf>
    <xf numFmtId="0" fontId="9" fillId="0" borderId="0" xfId="0" applyFont="1" applyBorder="1"/>
    <xf numFmtId="0" fontId="9" fillId="0" borderId="0" xfId="0" applyFont="1" applyBorder="1" applyAlignment="1">
      <alignment horizontal="left"/>
    </xf>
    <xf numFmtId="0" fontId="16" fillId="0" borderId="0" xfId="0" applyFont="1" applyAlignment="1">
      <alignment horizontal="left" indent="3"/>
    </xf>
    <xf numFmtId="0" fontId="18" fillId="0" borderId="0" xfId="0" applyFont="1"/>
    <xf numFmtId="0" fontId="19" fillId="0" borderId="0" xfId="0" applyFont="1" applyAlignment="1">
      <alignment horizontal="left" indent="12"/>
    </xf>
    <xf numFmtId="0" fontId="11" fillId="0" borderId="0" xfId="0" applyFont="1"/>
    <xf numFmtId="0" fontId="17" fillId="0" borderId="0" xfId="0" applyFont="1" applyBorder="1" applyAlignment="1">
      <alignment horizontal="left"/>
    </xf>
    <xf numFmtId="0" fontId="6" fillId="0" borderId="27" xfId="0" applyFont="1" applyBorder="1" applyAlignment="1">
      <alignment horizontal="center" vertical="center" wrapText="1"/>
    </xf>
    <xf numFmtId="0" fontId="21" fillId="0" borderId="29" xfId="0" applyFont="1" applyBorder="1" applyAlignment="1">
      <alignment horizontal="center" vertical="center" wrapText="1"/>
    </xf>
    <xf numFmtId="0" fontId="24" fillId="0" borderId="30" xfId="0" applyFont="1" applyBorder="1" applyAlignment="1">
      <alignment vertical="center" wrapText="1"/>
    </xf>
    <xf numFmtId="0" fontId="24" fillId="0" borderId="30"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29" xfId="0" applyFont="1" applyBorder="1" applyAlignment="1">
      <alignment horizontal="center" vertical="center" wrapText="1"/>
    </xf>
    <xf numFmtId="0" fontId="24" fillId="0" borderId="30" xfId="0" applyFont="1" applyBorder="1" applyAlignment="1">
      <alignment horizontal="left" vertical="center" wrapText="1"/>
    </xf>
    <xf numFmtId="0" fontId="24" fillId="0" borderId="31"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16" xfId="0" applyFont="1" applyBorder="1" applyAlignment="1">
      <alignment horizontal="center" vertical="center" wrapText="1"/>
    </xf>
    <xf numFmtId="0" fontId="20" fillId="0" borderId="29"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33" xfId="0" applyFont="1" applyBorder="1" applyAlignment="1">
      <alignment horizontal="center" vertical="center" wrapText="1"/>
    </xf>
    <xf numFmtId="0" fontId="24" fillId="0" borderId="33" xfId="0" applyFont="1" applyBorder="1" applyAlignment="1">
      <alignment horizontal="center" vertical="center" wrapText="1"/>
    </xf>
    <xf numFmtId="0" fontId="24" fillId="0" borderId="34" xfId="0" applyFont="1" applyBorder="1" applyAlignment="1">
      <alignment horizontal="center" vertical="center" wrapText="1"/>
    </xf>
    <xf numFmtId="0" fontId="23" fillId="0" borderId="35" xfId="0" applyFont="1" applyBorder="1" applyAlignment="1">
      <alignment horizontal="center" vertical="center" wrapText="1"/>
    </xf>
    <xf numFmtId="0" fontId="23" fillId="0" borderId="36" xfId="0" applyFont="1" applyBorder="1" applyAlignment="1">
      <alignment horizontal="center" vertical="center" wrapText="1"/>
    </xf>
    <xf numFmtId="0" fontId="24" fillId="0" borderId="35" xfId="0" applyFont="1" applyBorder="1" applyAlignment="1">
      <alignment horizontal="center" vertical="center" wrapText="1"/>
    </xf>
    <xf numFmtId="0" fontId="24" fillId="0" borderId="36" xfId="0" applyFont="1" applyBorder="1" applyAlignment="1">
      <alignment horizontal="center" vertical="center" wrapText="1"/>
    </xf>
    <xf numFmtId="0" fontId="20" fillId="0" borderId="33" xfId="0" applyFont="1" applyBorder="1" applyAlignment="1">
      <alignment horizontal="center" vertical="center" wrapText="1"/>
    </xf>
    <xf numFmtId="0" fontId="21" fillId="0" borderId="33"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36"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36" xfId="0" applyFont="1" applyBorder="1" applyAlignment="1">
      <alignment horizontal="center" vertical="center" wrapText="1"/>
    </xf>
    <xf numFmtId="0" fontId="7" fillId="0" borderId="2" xfId="0" applyFont="1" applyBorder="1" applyAlignment="1">
      <alignment horizontal="center" vertical="center" wrapText="1"/>
    </xf>
    <xf numFmtId="0" fontId="24" fillId="0" borderId="0" xfId="0" applyFont="1" applyBorder="1" applyAlignment="1">
      <alignment horizontal="center" vertical="center" wrapText="1"/>
    </xf>
    <xf numFmtId="0" fontId="24" fillId="0" borderId="25" xfId="0" applyFont="1" applyBorder="1" applyAlignment="1">
      <alignment horizontal="center" vertical="center" wrapText="1"/>
    </xf>
    <xf numFmtId="0" fontId="24" fillId="0" borderId="28" xfId="0" applyFont="1" applyBorder="1" applyAlignment="1">
      <alignment horizontal="center" vertical="center" wrapText="1"/>
    </xf>
    <xf numFmtId="0" fontId="24" fillId="0" borderId="37" xfId="0" applyFont="1" applyBorder="1" applyAlignment="1">
      <alignment horizontal="center" vertical="center" wrapText="1"/>
    </xf>
    <xf numFmtId="0" fontId="24" fillId="0" borderId="17" xfId="0" applyFont="1" applyBorder="1" applyAlignment="1">
      <alignment horizontal="center" vertical="center" wrapText="1"/>
    </xf>
    <xf numFmtId="0" fontId="21" fillId="0" borderId="25"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28" xfId="0" applyFont="1" applyBorder="1" applyAlignment="1">
      <alignment horizontal="center" vertical="center" wrapText="1"/>
    </xf>
    <xf numFmtId="0" fontId="21" fillId="0" borderId="37" xfId="0" applyFont="1" applyBorder="1" applyAlignment="1">
      <alignment horizontal="center" vertical="center" wrapText="1"/>
    </xf>
    <xf numFmtId="0" fontId="21" fillId="0" borderId="18" xfId="0" applyFont="1" applyBorder="1" applyAlignment="1">
      <alignment horizontal="center" vertical="center" wrapText="1"/>
    </xf>
    <xf numFmtId="0" fontId="24" fillId="0" borderId="16" xfId="0" applyFont="1" applyBorder="1" applyAlignment="1">
      <alignment vertical="center" wrapText="1"/>
    </xf>
    <xf numFmtId="0" fontId="23" fillId="0" borderId="12" xfId="0" applyFont="1" applyBorder="1" applyAlignment="1">
      <alignment vertical="center" wrapText="1"/>
    </xf>
    <xf numFmtId="0" fontId="23" fillId="0" borderId="13" xfId="0" applyFont="1" applyBorder="1" applyAlignment="1">
      <alignment vertical="center" wrapText="1"/>
    </xf>
    <xf numFmtId="0" fontId="23" fillId="0" borderId="38" xfId="0" applyFont="1" applyBorder="1" applyAlignment="1">
      <alignment horizontal="center" vertical="center" wrapText="1"/>
    </xf>
    <xf numFmtId="0" fontId="23" fillId="0" borderId="12" xfId="0" applyFont="1" applyBorder="1" applyAlignment="1">
      <alignment horizontal="center" vertical="center" wrapText="1"/>
    </xf>
    <xf numFmtId="0" fontId="20" fillId="0" borderId="18" xfId="0" applyFont="1" applyBorder="1" applyAlignment="1">
      <alignment horizontal="center" vertical="center" wrapText="1"/>
    </xf>
    <xf numFmtId="0" fontId="25" fillId="0" borderId="12" xfId="0" applyFont="1" applyBorder="1" applyAlignment="1">
      <alignment vertical="center" wrapText="1"/>
    </xf>
    <xf numFmtId="0" fontId="25" fillId="0" borderId="13" xfId="0" applyFont="1" applyBorder="1" applyAlignment="1">
      <alignment vertical="center" wrapText="1"/>
    </xf>
    <xf numFmtId="0" fontId="25" fillId="0" borderId="13" xfId="0" applyFont="1" applyBorder="1" applyAlignment="1">
      <alignment horizontal="center" vertical="center" wrapText="1"/>
    </xf>
    <xf numFmtId="0" fontId="25" fillId="0" borderId="19" xfId="0" applyFont="1" applyBorder="1" applyAlignment="1">
      <alignment horizontal="center" vertical="center" wrapText="1"/>
    </xf>
    <xf numFmtId="0" fontId="25" fillId="0" borderId="38"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12" xfId="0" applyFont="1" applyBorder="1" applyAlignment="1">
      <alignment horizontal="center" vertical="center" wrapText="1"/>
    </xf>
    <xf numFmtId="0" fontId="0" fillId="0" borderId="40" xfId="0" applyBorder="1" applyAlignment="1">
      <alignment horizontal="center" vertical="center" wrapText="1"/>
    </xf>
    <xf numFmtId="0" fontId="0" fillId="0" borderId="41" xfId="0" applyBorder="1" applyAlignment="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14" fillId="0" borderId="44" xfId="0" applyFont="1" applyBorder="1" applyAlignment="1">
      <alignment horizontal="center" vertical="center" wrapText="1"/>
    </xf>
    <xf numFmtId="0" fontId="14" fillId="0" borderId="45" xfId="0" applyFont="1" applyBorder="1" applyAlignment="1">
      <alignment horizontal="center" vertical="center" wrapText="1"/>
    </xf>
    <xf numFmtId="0" fontId="14" fillId="0" borderId="46"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2" xfId="0" applyFont="1" applyBorder="1" applyAlignment="1">
      <alignment horizontal="center" vertical="center" wrapText="1"/>
    </xf>
    <xf numFmtId="0" fontId="24" fillId="0" borderId="48" xfId="0" applyFont="1" applyBorder="1" applyAlignment="1">
      <alignment vertical="center" wrapText="1"/>
    </xf>
    <xf numFmtId="0" fontId="24" fillId="0" borderId="48" xfId="0" applyFont="1" applyBorder="1" applyAlignment="1">
      <alignment horizontal="center" vertical="center" wrapText="1"/>
    </xf>
    <xf numFmtId="0" fontId="24" fillId="0" borderId="49" xfId="0" applyFont="1" applyBorder="1" applyAlignment="1">
      <alignment horizontal="center" vertical="center" wrapText="1"/>
    </xf>
    <xf numFmtId="0" fontId="24" fillId="0" borderId="46" xfId="0" applyFont="1" applyBorder="1" applyAlignment="1">
      <alignment horizontal="center" vertical="center" wrapText="1"/>
    </xf>
    <xf numFmtId="0" fontId="24" fillId="0" borderId="50" xfId="0" applyFont="1" applyBorder="1" applyAlignment="1">
      <alignment horizontal="center" vertical="center" wrapText="1"/>
    </xf>
    <xf numFmtId="0" fontId="24" fillId="0" borderId="44" xfId="0" applyFont="1" applyBorder="1" applyAlignment="1">
      <alignment horizontal="center" vertical="center" wrapText="1"/>
    </xf>
    <xf numFmtId="0" fontId="24" fillId="0" borderId="51" xfId="0" applyFont="1" applyBorder="1" applyAlignment="1">
      <alignment horizontal="center" vertical="center" wrapText="1"/>
    </xf>
    <xf numFmtId="0" fontId="21" fillId="0" borderId="46" xfId="0" applyFont="1" applyBorder="1" applyAlignment="1">
      <alignment horizontal="center" vertical="center" wrapText="1"/>
    </xf>
    <xf numFmtId="0" fontId="21" fillId="0" borderId="51" xfId="0" applyFont="1" applyBorder="1" applyAlignment="1">
      <alignment horizontal="center" vertical="center" wrapText="1"/>
    </xf>
    <xf numFmtId="0" fontId="21" fillId="0" borderId="50" xfId="0" applyFont="1" applyBorder="1" applyAlignment="1">
      <alignment horizontal="center" vertical="center" wrapText="1"/>
    </xf>
    <xf numFmtId="0" fontId="21" fillId="0" borderId="44" xfId="0" applyFont="1" applyBorder="1" applyAlignment="1">
      <alignment horizontal="center" vertical="center" wrapText="1"/>
    </xf>
    <xf numFmtId="0" fontId="7" fillId="0" borderId="48" xfId="0" applyFont="1" applyBorder="1" applyAlignment="1">
      <alignment horizontal="center" vertical="center" wrapText="1"/>
    </xf>
    <xf numFmtId="0" fontId="24" fillId="0" borderId="25" xfId="0" applyFont="1" applyBorder="1" applyAlignment="1">
      <alignment vertical="center" wrapText="1"/>
    </xf>
    <xf numFmtId="1" fontId="25" fillId="0" borderId="13" xfId="0" applyNumberFormat="1" applyFont="1" applyBorder="1" applyAlignment="1">
      <alignment horizontal="center" vertical="center" wrapText="1"/>
    </xf>
    <xf numFmtId="1" fontId="25" fillId="0" borderId="38" xfId="0" applyNumberFormat="1" applyFont="1" applyBorder="1" applyAlignment="1">
      <alignment horizontal="center" vertical="center" wrapText="1"/>
    </xf>
    <xf numFmtId="1" fontId="25" fillId="0" borderId="18" xfId="0" applyNumberFormat="1" applyFont="1" applyBorder="1" applyAlignment="1">
      <alignment horizontal="center" vertical="center" wrapText="1"/>
    </xf>
    <xf numFmtId="1" fontId="24" fillId="0" borderId="33" xfId="0" applyNumberFormat="1" applyFont="1" applyBorder="1" applyAlignment="1">
      <alignment horizontal="center" vertical="center" wrapText="1"/>
    </xf>
    <xf numFmtId="0" fontId="23" fillId="0" borderId="21" xfId="0" applyFont="1" applyBorder="1" applyAlignment="1">
      <alignment horizontal="center" vertical="center" wrapText="1"/>
    </xf>
    <xf numFmtId="1" fontId="23" fillId="0" borderId="13" xfId="0" applyNumberFormat="1" applyFont="1" applyBorder="1" applyAlignment="1">
      <alignment horizontal="center" vertical="center" wrapText="1"/>
    </xf>
    <xf numFmtId="0" fontId="21" fillId="0" borderId="17" xfId="0" applyFont="1" applyFill="1" applyBorder="1" applyAlignment="1">
      <alignment horizontal="center" vertical="center" wrapText="1"/>
    </xf>
    <xf numFmtId="0" fontId="20" fillId="0" borderId="6" xfId="0" applyFont="1" applyBorder="1" applyAlignment="1">
      <alignment horizontal="center" vertical="center" wrapText="1"/>
    </xf>
    <xf numFmtId="0" fontId="20" fillId="0" borderId="52" xfId="0" applyFont="1" applyBorder="1" applyAlignment="1">
      <alignment horizontal="center" vertical="center" wrapText="1"/>
    </xf>
    <xf numFmtId="0" fontId="21" fillId="0" borderId="43" xfId="0" applyFont="1" applyBorder="1" applyAlignment="1">
      <alignment horizontal="center" vertical="center" wrapText="1"/>
    </xf>
    <xf numFmtId="0" fontId="21" fillId="0" borderId="41" xfId="0" applyFont="1" applyBorder="1" applyAlignment="1">
      <alignment horizontal="center" vertical="center" wrapText="1"/>
    </xf>
    <xf numFmtId="0" fontId="24" fillId="0" borderId="42" xfId="0" applyFont="1" applyBorder="1" applyAlignment="1">
      <alignment horizontal="center" vertical="center" wrapText="1"/>
    </xf>
    <xf numFmtId="0" fontId="24" fillId="0" borderId="43"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2" xfId="0" applyFont="1" applyBorder="1" applyAlignment="1">
      <alignment horizontal="center" vertical="center" wrapText="1"/>
    </xf>
    <xf numFmtId="0" fontId="23" fillId="0" borderId="54" xfId="0" applyFont="1" applyBorder="1" applyAlignment="1">
      <alignment horizontal="center" vertical="center" wrapText="1"/>
    </xf>
    <xf numFmtId="0" fontId="23" fillId="0" borderId="11" xfId="0" applyFont="1" applyBorder="1" applyAlignment="1">
      <alignment horizontal="center" vertical="center" wrapText="1"/>
    </xf>
    <xf numFmtId="0" fontId="24" fillId="0" borderId="48" xfId="0" applyFont="1" applyFill="1" applyBorder="1" applyAlignment="1">
      <alignment vertical="center" wrapText="1"/>
    </xf>
    <xf numFmtId="0" fontId="24" fillId="0" borderId="46" xfId="0" applyFont="1" applyFill="1" applyBorder="1" applyAlignment="1">
      <alignment horizontal="center" vertical="center" wrapText="1"/>
    </xf>
    <xf numFmtId="0" fontId="24" fillId="0" borderId="50" xfId="0" applyFont="1" applyFill="1" applyBorder="1" applyAlignment="1">
      <alignment horizontal="center" vertical="center" wrapText="1"/>
    </xf>
    <xf numFmtId="0" fontId="24" fillId="0" borderId="44" xfId="0" applyFont="1" applyFill="1" applyBorder="1" applyAlignment="1">
      <alignment horizontal="center" vertical="center" wrapText="1"/>
    </xf>
    <xf numFmtId="0" fontId="24" fillId="0" borderId="51" xfId="0" applyFont="1" applyFill="1" applyBorder="1" applyAlignment="1">
      <alignment horizontal="center" vertical="center" wrapText="1"/>
    </xf>
    <xf numFmtId="0" fontId="21" fillId="0" borderId="46" xfId="0" applyFont="1" applyFill="1" applyBorder="1" applyAlignment="1">
      <alignment horizontal="center" vertical="center" wrapText="1"/>
    </xf>
    <xf numFmtId="0" fontId="21" fillId="0" borderId="51" xfId="0" applyFont="1" applyFill="1" applyBorder="1" applyAlignment="1">
      <alignment horizontal="center" vertical="center" wrapText="1"/>
    </xf>
    <xf numFmtId="0" fontId="21" fillId="0" borderId="50" xfId="0" applyFont="1" applyFill="1" applyBorder="1" applyAlignment="1">
      <alignment horizontal="center" vertical="center" wrapText="1"/>
    </xf>
    <xf numFmtId="0" fontId="21" fillId="0" borderId="44" xfId="0" applyFont="1" applyFill="1" applyBorder="1" applyAlignment="1">
      <alignment horizontal="center" vertical="center" wrapText="1"/>
    </xf>
    <xf numFmtId="0" fontId="20" fillId="0" borderId="5" xfId="0" applyFont="1" applyBorder="1" applyAlignment="1">
      <alignment horizontal="center" vertical="center" wrapText="1"/>
    </xf>
    <xf numFmtId="0" fontId="20" fillId="0" borderId="56" xfId="0" applyFont="1" applyBorder="1" applyAlignment="1">
      <alignment horizontal="center" vertical="center" wrapText="1"/>
    </xf>
    <xf numFmtId="0" fontId="23" fillId="0" borderId="7" xfId="0" applyFont="1" applyBorder="1" applyAlignment="1">
      <alignment horizontal="center" vertical="center" wrapText="1"/>
    </xf>
    <xf numFmtId="0" fontId="20" fillId="0" borderId="14" xfId="0" applyFont="1" applyBorder="1" applyAlignment="1">
      <alignment horizontal="center" vertical="center" wrapText="1"/>
    </xf>
    <xf numFmtId="49" fontId="20" fillId="0" borderId="23" xfId="0" applyNumberFormat="1" applyFont="1" applyBorder="1" applyAlignment="1">
      <alignment horizontal="center" vertical="center" wrapText="1"/>
    </xf>
    <xf numFmtId="1" fontId="23" fillId="0" borderId="30" xfId="0" applyNumberFormat="1" applyFont="1" applyBorder="1" applyAlignment="1">
      <alignment horizontal="center" vertical="center" wrapText="1"/>
    </xf>
    <xf numFmtId="0" fontId="24" fillId="0" borderId="28" xfId="0" applyFont="1" applyBorder="1" applyAlignment="1">
      <alignment vertical="center" wrapText="1"/>
    </xf>
    <xf numFmtId="164" fontId="21" fillId="0" borderId="35" xfId="1" applyNumberFormat="1" applyFont="1" applyBorder="1" applyAlignment="1">
      <alignment horizontal="center" vertical="center" wrapText="1"/>
    </xf>
    <xf numFmtId="0" fontId="7" fillId="0" borderId="0" xfId="0" applyNumberFormat="1" applyFont="1" applyAlignment="1">
      <alignment horizontal="center" vertical="center" wrapText="1"/>
    </xf>
    <xf numFmtId="0" fontId="7" fillId="0" borderId="0" xfId="0" applyFont="1"/>
    <xf numFmtId="0" fontId="21" fillId="0" borderId="16" xfId="0" applyFont="1" applyBorder="1" applyAlignment="1">
      <alignment vertical="center" wrapText="1"/>
    </xf>
    <xf numFmtId="0" fontId="24" fillId="2" borderId="30" xfId="0" applyFont="1" applyFill="1" applyBorder="1" applyAlignment="1">
      <alignment horizontal="center" vertical="center" wrapText="1"/>
    </xf>
    <xf numFmtId="0" fontId="24" fillId="2" borderId="16" xfId="0" applyFont="1" applyFill="1" applyBorder="1" applyAlignment="1">
      <alignment horizontal="center" vertical="center" wrapText="1"/>
    </xf>
    <xf numFmtId="0" fontId="24" fillId="2" borderId="48" xfId="0" applyFont="1" applyFill="1" applyBorder="1" applyAlignment="1">
      <alignment horizontal="center" vertical="center" wrapText="1"/>
    </xf>
    <xf numFmtId="0" fontId="24" fillId="2" borderId="50" xfId="0" applyFont="1" applyFill="1" applyBorder="1" applyAlignment="1">
      <alignment horizontal="center" vertical="center" wrapText="1"/>
    </xf>
    <xf numFmtId="0" fontId="24" fillId="2" borderId="44" xfId="0" applyFont="1" applyFill="1" applyBorder="1" applyAlignment="1">
      <alignment horizontal="center" vertical="center" wrapText="1"/>
    </xf>
    <xf numFmtId="0" fontId="24" fillId="2" borderId="51" xfId="0" applyFont="1" applyFill="1" applyBorder="1" applyAlignment="1">
      <alignment horizontal="center" vertical="center" wrapText="1"/>
    </xf>
    <xf numFmtId="0" fontId="21" fillId="2" borderId="46" xfId="0" applyFont="1" applyFill="1" applyBorder="1" applyAlignment="1">
      <alignment horizontal="center" vertical="center" wrapText="1"/>
    </xf>
    <xf numFmtId="0" fontId="21" fillId="2" borderId="51" xfId="0" applyFont="1" applyFill="1" applyBorder="1" applyAlignment="1">
      <alignment horizontal="center" vertical="center" wrapText="1"/>
    </xf>
    <xf numFmtId="0" fontId="21" fillId="2" borderId="50" xfId="0" applyFont="1" applyFill="1" applyBorder="1" applyAlignment="1">
      <alignment horizontal="center" vertical="center" wrapText="1"/>
    </xf>
    <xf numFmtId="0" fontId="21" fillId="2" borderId="44" xfId="0" applyFont="1" applyFill="1" applyBorder="1" applyAlignment="1">
      <alignment horizontal="center" vertical="center" wrapText="1"/>
    </xf>
    <xf numFmtId="0" fontId="21" fillId="0" borderId="30" xfId="0" applyFont="1" applyBorder="1" applyAlignment="1">
      <alignment vertical="center" wrapText="1"/>
    </xf>
    <xf numFmtId="0" fontId="21" fillId="0" borderId="48" xfId="0" applyFont="1" applyBorder="1" applyAlignment="1">
      <alignment vertical="center" wrapText="1"/>
    </xf>
    <xf numFmtId="0" fontId="23" fillId="2" borderId="48" xfId="0" applyFont="1" applyFill="1" applyBorder="1" applyAlignment="1">
      <alignment horizontal="center" vertical="center" wrapText="1"/>
    </xf>
    <xf numFmtId="0" fontId="24" fillId="2" borderId="33" xfId="0" applyFont="1" applyFill="1" applyBorder="1" applyAlignment="1">
      <alignment horizontal="center" vertical="center" wrapText="1"/>
    </xf>
    <xf numFmtId="0" fontId="24" fillId="2" borderId="35" xfId="0" applyFont="1" applyFill="1" applyBorder="1" applyAlignment="1">
      <alignment horizontal="center" vertical="center" wrapText="1"/>
    </xf>
    <xf numFmtId="0" fontId="24" fillId="2" borderId="36" xfId="0" applyFont="1" applyFill="1" applyBorder="1" applyAlignment="1">
      <alignment horizontal="center" vertical="center" wrapText="1"/>
    </xf>
    <xf numFmtId="0" fontId="21" fillId="2" borderId="29" xfId="0" applyFont="1" applyFill="1" applyBorder="1" applyAlignment="1">
      <alignment horizontal="center" vertical="center" wrapText="1"/>
    </xf>
    <xf numFmtId="0" fontId="21" fillId="2" borderId="36" xfId="0" applyFont="1" applyFill="1" applyBorder="1" applyAlignment="1">
      <alignment horizontal="center" vertical="center" wrapText="1"/>
    </xf>
    <xf numFmtId="0" fontId="21" fillId="2" borderId="33" xfId="0" applyFont="1" applyFill="1" applyBorder="1" applyAlignment="1">
      <alignment horizontal="center" vertical="center" wrapText="1"/>
    </xf>
    <xf numFmtId="0" fontId="23" fillId="2" borderId="46" xfId="0" applyFont="1" applyFill="1" applyBorder="1" applyAlignment="1">
      <alignment horizontal="center" vertical="center" wrapText="1"/>
    </xf>
    <xf numFmtId="0" fontId="0" fillId="0" borderId="16" xfId="0" applyBorder="1" applyAlignment="1">
      <alignment horizontal="center" vertical="center" wrapText="1"/>
    </xf>
    <xf numFmtId="0" fontId="0" fillId="0" borderId="0" xfId="0" applyBorder="1" applyAlignment="1">
      <alignment horizontal="center" vertical="center" wrapText="1"/>
    </xf>
    <xf numFmtId="0" fontId="21" fillId="2" borderId="35" xfId="0" applyFont="1" applyFill="1" applyBorder="1" applyAlignment="1">
      <alignment horizontal="center" vertical="center" wrapText="1"/>
    </xf>
    <xf numFmtId="0" fontId="24" fillId="0" borderId="55" xfId="0" quotePrefix="1" applyFont="1" applyBorder="1" applyAlignment="1">
      <alignment horizontal="center" vertical="center" wrapText="1"/>
    </xf>
    <xf numFmtId="0" fontId="23" fillId="0" borderId="12" xfId="0" applyFont="1" applyFill="1" applyBorder="1" applyAlignment="1">
      <alignment vertical="center" wrapText="1"/>
    </xf>
    <xf numFmtId="0" fontId="23" fillId="0" borderId="13" xfId="0" applyFont="1" applyFill="1" applyBorder="1" applyAlignment="1">
      <alignment vertical="center" wrapText="1"/>
    </xf>
    <xf numFmtId="0" fontId="23" fillId="0" borderId="13" xfId="0" applyFont="1" applyFill="1" applyBorder="1" applyAlignment="1">
      <alignment horizontal="center" vertical="center" wrapText="1"/>
    </xf>
    <xf numFmtId="0" fontId="23" fillId="0" borderId="38"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0" borderId="18" xfId="0" applyFont="1" applyFill="1" applyBorder="1" applyAlignment="1">
      <alignment horizontal="center" vertical="center" wrapText="1"/>
    </xf>
    <xf numFmtId="0" fontId="20" fillId="0" borderId="19" xfId="0" applyFont="1" applyFill="1" applyBorder="1" applyAlignment="1">
      <alignment horizontal="center" vertical="center" wrapText="1"/>
    </xf>
    <xf numFmtId="0" fontId="25" fillId="0" borderId="12" xfId="0" applyFont="1" applyFill="1" applyBorder="1" applyAlignment="1">
      <alignment vertical="center" wrapText="1"/>
    </xf>
    <xf numFmtId="0" fontId="25" fillId="0" borderId="13" xfId="0" applyFont="1" applyFill="1" applyBorder="1" applyAlignment="1">
      <alignment vertical="center" wrapText="1"/>
    </xf>
    <xf numFmtId="0" fontId="25" fillId="0" borderId="13" xfId="0" applyFont="1" applyFill="1" applyBorder="1" applyAlignment="1">
      <alignment horizontal="center" vertical="center" wrapText="1"/>
    </xf>
    <xf numFmtId="0" fontId="25" fillId="0" borderId="38" xfId="0" applyFont="1" applyFill="1" applyBorder="1" applyAlignment="1">
      <alignment horizontal="center" vertical="center" wrapText="1"/>
    </xf>
    <xf numFmtId="0" fontId="25" fillId="0" borderId="12" xfId="0" applyFont="1" applyFill="1" applyBorder="1" applyAlignment="1">
      <alignment horizontal="center" vertical="center" wrapText="1"/>
    </xf>
    <xf numFmtId="0" fontId="25" fillId="0" borderId="18" xfId="0" applyFont="1" applyFill="1" applyBorder="1" applyAlignment="1">
      <alignment horizontal="center" vertical="center" wrapText="1"/>
    </xf>
    <xf numFmtId="0" fontId="22" fillId="0" borderId="19" xfId="0" applyFont="1" applyFill="1" applyBorder="1" applyAlignment="1">
      <alignment horizontal="center" vertical="center" wrapText="1"/>
    </xf>
    <xf numFmtId="0" fontId="22" fillId="0" borderId="18" xfId="0" applyFont="1" applyFill="1" applyBorder="1" applyAlignment="1">
      <alignment horizontal="center" vertical="center" wrapText="1"/>
    </xf>
    <xf numFmtId="0" fontId="22" fillId="0" borderId="38"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5" fillId="0" borderId="14" xfId="0" applyFont="1" applyFill="1" applyBorder="1" applyAlignment="1">
      <alignment horizontal="center" vertical="center" wrapText="1"/>
    </xf>
    <xf numFmtId="0" fontId="25" fillId="0" borderId="19" xfId="0" applyFont="1" applyFill="1" applyBorder="1" applyAlignment="1">
      <alignment horizontal="center" vertical="center" wrapText="1"/>
    </xf>
    <xf numFmtId="0" fontId="25" fillId="0" borderId="38" xfId="0" applyFont="1" applyFill="1" applyBorder="1" applyAlignment="1">
      <alignment vertical="center" wrapText="1"/>
    </xf>
    <xf numFmtId="0" fontId="25" fillId="0" borderId="16" xfId="0" applyFont="1" applyFill="1" applyBorder="1" applyAlignment="1">
      <alignment horizontal="center" vertical="center" wrapText="1"/>
    </xf>
    <xf numFmtId="0" fontId="22" fillId="0" borderId="12" xfId="0" applyFont="1" applyFill="1" applyBorder="1" applyAlignment="1">
      <alignment vertical="center" wrapText="1"/>
    </xf>
    <xf numFmtId="0" fontId="25" fillId="0" borderId="22" xfId="0" applyFont="1" applyFill="1" applyBorder="1" applyAlignment="1">
      <alignment horizontal="center" vertical="center" wrapText="1"/>
    </xf>
    <xf numFmtId="0" fontId="14" fillId="0" borderId="0" xfId="0" applyFont="1"/>
    <xf numFmtId="0" fontId="0" fillId="0" borderId="0" xfId="0" applyNumberFormat="1"/>
    <xf numFmtId="0" fontId="0" fillId="0" borderId="0" xfId="0" applyAlignment="1">
      <alignment wrapText="1"/>
    </xf>
    <xf numFmtId="0" fontId="29" fillId="0" borderId="0" xfId="0" applyFont="1" applyAlignment="1"/>
    <xf numFmtId="0" fontId="7" fillId="0" borderId="48" xfId="0" applyFont="1" applyBorder="1" applyAlignment="1">
      <alignment horizontal="center"/>
    </xf>
    <xf numFmtId="0" fontId="0" fillId="0" borderId="48" xfId="0" applyBorder="1" applyAlignment="1">
      <alignment horizontal="center"/>
    </xf>
    <xf numFmtId="0" fontId="24" fillId="0" borderId="30" xfId="0" quotePrefix="1" applyFont="1" applyBorder="1" applyAlignment="1">
      <alignment horizontal="center" vertical="center" wrapText="1"/>
    </xf>
    <xf numFmtId="0" fontId="0" fillId="0" borderId="48" xfId="0" applyBorder="1" applyAlignment="1">
      <alignment horizontal="center" vertical="center" wrapText="1"/>
    </xf>
    <xf numFmtId="0" fontId="0" fillId="0" borderId="49" xfId="0" applyBorder="1" applyAlignment="1">
      <alignment horizontal="left"/>
    </xf>
    <xf numFmtId="0" fontId="0" fillId="0" borderId="46" xfId="0" applyBorder="1" applyAlignment="1">
      <alignment horizontal="left"/>
    </xf>
    <xf numFmtId="0" fontId="0" fillId="0" borderId="48" xfId="0" applyBorder="1" applyAlignment="1">
      <alignment horizontal="center"/>
    </xf>
    <xf numFmtId="0" fontId="0" fillId="0" borderId="0" xfId="0" applyNumberFormat="1" applyAlignment="1">
      <alignment horizontal="left" wrapText="1"/>
    </xf>
    <xf numFmtId="0" fontId="31" fillId="0" borderId="16" xfId="0" applyFont="1" applyBorder="1" applyAlignment="1">
      <alignment horizontal="center" vertical="center" wrapText="1"/>
    </xf>
    <xf numFmtId="49" fontId="25" fillId="0" borderId="13" xfId="0" applyNumberFormat="1" applyFont="1" applyFill="1" applyBorder="1" applyAlignment="1">
      <alignment horizontal="center" vertical="center" wrapText="1"/>
    </xf>
    <xf numFmtId="0" fontId="0" fillId="0" borderId="0" xfId="0" applyNumberFormat="1" applyAlignment="1">
      <alignment horizontal="center"/>
    </xf>
    <xf numFmtId="0" fontId="32" fillId="0" borderId="0" xfId="2"/>
    <xf numFmtId="0" fontId="34" fillId="0" borderId="0" xfId="2" applyFont="1"/>
    <xf numFmtId="0" fontId="32" fillId="0" borderId="0" xfId="2" applyAlignment="1">
      <alignment horizontal="left" vertical="center"/>
    </xf>
    <xf numFmtId="0" fontId="32" fillId="0" borderId="0" xfId="2" applyAlignment="1">
      <alignment horizontal="left" vertical="top"/>
    </xf>
    <xf numFmtId="0" fontId="35" fillId="0" borderId="0" xfId="2" applyFont="1" applyAlignment="1">
      <alignment horizontal="left" vertical="center"/>
    </xf>
    <xf numFmtId="0" fontId="32" fillId="0" borderId="0" xfId="2" applyNumberFormat="1"/>
    <xf numFmtId="0" fontId="37" fillId="0" borderId="0" xfId="2" applyFont="1" applyAlignment="1">
      <alignment horizontal="center" vertical="center"/>
    </xf>
    <xf numFmtId="0" fontId="20" fillId="0" borderId="53" xfId="0" applyFont="1" applyBorder="1" applyAlignment="1">
      <alignment horizontal="center" vertical="center" wrapText="1"/>
    </xf>
    <xf numFmtId="0" fontId="20" fillId="0" borderId="10" xfId="0" applyFont="1" applyBorder="1" applyAlignment="1">
      <alignment horizontal="center" vertical="center" wrapText="1"/>
    </xf>
    <xf numFmtId="0" fontId="23" fillId="0" borderId="15" xfId="0" applyFont="1" applyBorder="1" applyAlignment="1">
      <alignment horizontal="center" vertical="center" wrapText="1"/>
    </xf>
    <xf numFmtId="0" fontId="20" fillId="0" borderId="6" xfId="0" applyFont="1" applyBorder="1" applyAlignment="1">
      <alignment horizontal="center" vertical="center" wrapText="1"/>
    </xf>
    <xf numFmtId="0" fontId="38" fillId="0" borderId="29" xfId="0" applyFont="1" applyBorder="1" applyAlignment="1">
      <alignment horizontal="center" vertical="center" wrapText="1"/>
    </xf>
    <xf numFmtId="0" fontId="0" fillId="0" borderId="0" xfId="0" applyFont="1" applyAlignment="1">
      <alignment horizontal="center" vertical="center" wrapText="1"/>
    </xf>
    <xf numFmtId="0" fontId="24" fillId="0" borderId="16" xfId="0" quotePrefix="1" applyFont="1" applyBorder="1" applyAlignment="1">
      <alignment horizontal="center" vertical="center" wrapText="1"/>
    </xf>
    <xf numFmtId="0" fontId="24" fillId="0" borderId="48" xfId="0" quotePrefix="1" applyFont="1" applyBorder="1" applyAlignment="1">
      <alignment horizontal="center" vertical="center" wrapText="1"/>
    </xf>
    <xf numFmtId="49" fontId="24" fillId="0" borderId="22" xfId="0" applyNumberFormat="1" applyFont="1" applyFill="1" applyBorder="1" applyAlignment="1">
      <alignment horizontal="center" vertical="center" wrapText="1"/>
    </xf>
    <xf numFmtId="49" fontId="25" fillId="0" borderId="22" xfId="0" applyNumberFormat="1" applyFont="1" applyBorder="1" applyAlignment="1">
      <alignment horizontal="center" vertical="center" wrapText="1"/>
    </xf>
    <xf numFmtId="0" fontId="0" fillId="0" borderId="20" xfId="0" applyBorder="1" applyAlignment="1">
      <alignment horizontal="center" vertical="center" wrapText="1"/>
    </xf>
    <xf numFmtId="0" fontId="20" fillId="0" borderId="53" xfId="0" applyFont="1" applyBorder="1" applyAlignment="1">
      <alignment horizontal="center" vertical="center" wrapText="1"/>
    </xf>
    <xf numFmtId="0" fontId="35" fillId="0" borderId="0" xfId="2" applyFont="1"/>
    <xf numFmtId="0" fontId="0" fillId="0" borderId="3" xfId="0" applyBorder="1" applyAlignment="1">
      <alignment horizontal="center" vertical="center" wrapText="1"/>
    </xf>
    <xf numFmtId="0" fontId="0" fillId="0" borderId="15" xfId="0" applyBorder="1" applyAlignment="1">
      <alignment horizontal="center" vertical="center" wrapText="1"/>
    </xf>
    <xf numFmtId="1" fontId="23" fillId="0" borderId="48" xfId="0" applyNumberFormat="1" applyFont="1" applyBorder="1" applyAlignment="1">
      <alignment horizontal="center" vertical="center" wrapText="1"/>
    </xf>
    <xf numFmtId="0" fontId="20" fillId="0" borderId="51" xfId="0" applyFont="1" applyFill="1" applyBorder="1" applyAlignment="1">
      <alignment horizontal="center" vertical="center" wrapText="1"/>
    </xf>
    <xf numFmtId="1" fontId="23" fillId="0" borderId="46" xfId="0" applyNumberFormat="1" applyFont="1" applyBorder="1" applyAlignment="1">
      <alignment horizontal="center" vertical="center" wrapText="1"/>
    </xf>
    <xf numFmtId="0" fontId="0" fillId="0" borderId="12" xfId="0" applyBorder="1" applyAlignment="1">
      <alignment horizontal="center" vertical="center" wrapText="1"/>
    </xf>
    <xf numFmtId="1" fontId="23" fillId="0" borderId="6" xfId="0" applyNumberFormat="1" applyFont="1" applyBorder="1" applyAlignment="1">
      <alignment horizontal="center" vertical="center" wrapText="1"/>
    </xf>
    <xf numFmtId="1" fontId="23" fillId="0" borderId="18" xfId="0" applyNumberFormat="1" applyFont="1" applyBorder="1" applyAlignment="1">
      <alignment horizontal="center" vertical="center" wrapText="1"/>
    </xf>
    <xf numFmtId="0" fontId="24" fillId="0" borderId="22" xfId="0" quotePrefix="1" applyFont="1" applyBorder="1" applyAlignment="1">
      <alignment horizontal="center" vertical="center" wrapText="1"/>
    </xf>
    <xf numFmtId="0" fontId="24" fillId="0" borderId="31" xfId="0" quotePrefix="1" applyFont="1" applyBorder="1" applyAlignment="1">
      <alignment horizontal="center" vertical="center" wrapText="1"/>
    </xf>
    <xf numFmtId="0" fontId="24" fillId="0" borderId="39" xfId="0" quotePrefix="1" applyFont="1" applyBorder="1" applyAlignment="1">
      <alignment horizontal="center" vertical="center" wrapText="1"/>
    </xf>
    <xf numFmtId="0" fontId="23" fillId="0" borderId="48" xfId="0" quotePrefix="1" applyFont="1" applyBorder="1" applyAlignment="1">
      <alignment horizontal="center" vertical="center" wrapText="1"/>
    </xf>
    <xf numFmtId="0" fontId="22" fillId="0" borderId="23" xfId="0" applyFont="1" applyBorder="1" applyAlignment="1">
      <alignment horizontal="center" vertical="center" wrapText="1"/>
    </xf>
    <xf numFmtId="0" fontId="22" fillId="0" borderId="23" xfId="0" applyFont="1" applyFill="1" applyBorder="1" applyAlignment="1">
      <alignment horizontal="center" vertical="center" wrapText="1"/>
    </xf>
    <xf numFmtId="0" fontId="23" fillId="0" borderId="48" xfId="0" applyFont="1" applyBorder="1" applyAlignment="1">
      <alignment horizontal="left" vertical="center" wrapText="1"/>
    </xf>
    <xf numFmtId="0" fontId="23" fillId="0" borderId="42" xfId="0" applyFont="1" applyBorder="1" applyAlignment="1">
      <alignment horizontal="left" vertical="center" wrapText="1"/>
    </xf>
    <xf numFmtId="0" fontId="22" fillId="0" borderId="63" xfId="0" applyFont="1" applyFill="1" applyBorder="1" applyAlignment="1">
      <alignment horizontal="center" vertical="center" wrapText="1"/>
    </xf>
    <xf numFmtId="0" fontId="22" fillId="0" borderId="10" xfId="0" applyFont="1" applyBorder="1" applyAlignment="1">
      <alignment horizontal="center" vertical="center" wrapText="1"/>
    </xf>
    <xf numFmtId="0" fontId="23" fillId="0" borderId="14" xfId="0" applyFont="1" applyBorder="1" applyAlignment="1">
      <alignment horizontal="center" vertical="center" wrapText="1"/>
    </xf>
    <xf numFmtId="0" fontId="20" fillId="0" borderId="17" xfId="0" applyFont="1" applyBorder="1" applyAlignment="1">
      <alignment horizontal="center" vertical="center" wrapText="1"/>
    </xf>
    <xf numFmtId="0" fontId="21" fillId="0" borderId="61" xfId="0" applyFont="1" applyBorder="1" applyAlignment="1">
      <alignment horizontal="center" vertical="center" wrapText="1"/>
    </xf>
    <xf numFmtId="0" fontId="20" fillId="0" borderId="18" xfId="0" applyFont="1" applyBorder="1" applyAlignment="1">
      <alignment vertical="center" wrapText="1"/>
    </xf>
    <xf numFmtId="0" fontId="20" fillId="0" borderId="12" xfId="0" applyFont="1" applyBorder="1" applyAlignment="1">
      <alignment horizontal="center" vertical="center" wrapText="1"/>
    </xf>
    <xf numFmtId="0" fontId="0" fillId="0" borderId="44" xfId="0" applyBorder="1" applyAlignment="1">
      <alignment horizontal="center" vertical="center" wrapText="1"/>
    </xf>
    <xf numFmtId="0" fontId="0" fillId="0" borderId="18" xfId="0" applyBorder="1" applyAlignment="1">
      <alignment horizontal="center" vertical="center" wrapText="1"/>
    </xf>
    <xf numFmtId="0" fontId="39" fillId="0" borderId="23" xfId="0" applyFont="1" applyFill="1" applyBorder="1" applyAlignment="1">
      <alignment horizontal="center" vertical="center" wrapText="1"/>
    </xf>
    <xf numFmtId="0" fontId="21" fillId="3" borderId="36" xfId="0" applyFont="1" applyFill="1" applyBorder="1" applyAlignment="1">
      <alignment horizontal="center" vertical="center" wrapText="1"/>
    </xf>
    <xf numFmtId="0" fontId="21" fillId="3" borderId="51" xfId="0" applyFont="1" applyFill="1" applyBorder="1" applyAlignment="1">
      <alignment horizontal="center" vertical="center" wrapText="1"/>
    </xf>
    <xf numFmtId="0" fontId="21" fillId="3" borderId="17" xfId="0" applyFont="1" applyFill="1" applyBorder="1" applyAlignment="1">
      <alignment horizontal="center" vertical="center" wrapText="1"/>
    </xf>
    <xf numFmtId="0" fontId="14" fillId="0" borderId="13" xfId="0" applyNumberFormat="1" applyFont="1" applyBorder="1" applyAlignment="1">
      <alignment horizontal="center" vertical="center" wrapText="1"/>
    </xf>
    <xf numFmtId="0" fontId="0" fillId="0" borderId="13" xfId="0" applyNumberFormat="1" applyBorder="1" applyAlignment="1">
      <alignment horizontal="center" vertical="center" wrapText="1"/>
    </xf>
    <xf numFmtId="0" fontId="14" fillId="0" borderId="38" xfId="0" applyNumberFormat="1" applyFont="1" applyBorder="1" applyAlignment="1">
      <alignment horizontal="center" vertical="center" wrapText="1"/>
    </xf>
    <xf numFmtId="0" fontId="0" fillId="0" borderId="0" xfId="0" applyAlignment="1">
      <alignment wrapText="1"/>
    </xf>
    <xf numFmtId="0" fontId="35" fillId="0" borderId="0" xfId="2" applyFont="1" applyAlignment="1">
      <alignment horizontal="left" vertical="center"/>
    </xf>
    <xf numFmtId="0" fontId="0" fillId="0" borderId="30" xfId="0" applyBorder="1" applyAlignment="1">
      <alignment horizontal="center" vertical="center" wrapText="1"/>
    </xf>
    <xf numFmtId="0" fontId="0" fillId="0" borderId="2" xfId="0" applyBorder="1" applyAlignment="1">
      <alignment horizontal="center" vertical="center" wrapText="1"/>
    </xf>
    <xf numFmtId="0" fontId="0" fillId="0" borderId="49" xfId="0" applyBorder="1" applyAlignment="1">
      <alignment horizontal="center" vertical="center" wrapText="1"/>
    </xf>
    <xf numFmtId="0" fontId="0" fillId="0" borderId="46" xfId="0" applyBorder="1" applyAlignment="1">
      <alignment horizontal="center" vertical="center" wrapText="1"/>
    </xf>
    <xf numFmtId="0" fontId="0" fillId="0" borderId="9" xfId="0" applyBorder="1" applyAlignment="1">
      <alignment horizontal="center" vertical="center" wrapText="1"/>
    </xf>
    <xf numFmtId="0" fontId="21" fillId="0" borderId="60" xfId="0" applyFont="1" applyBorder="1" applyAlignment="1">
      <alignment horizontal="center" vertical="center" wrapText="1"/>
    </xf>
    <xf numFmtId="0" fontId="21" fillId="0" borderId="55" xfId="0" applyFont="1" applyBorder="1" applyAlignment="1">
      <alignment vertical="center" wrapText="1"/>
    </xf>
    <xf numFmtId="0" fontId="24" fillId="0" borderId="55" xfId="0" applyFont="1" applyBorder="1" applyAlignment="1">
      <alignment vertical="center" wrapText="1"/>
    </xf>
    <xf numFmtId="0" fontId="24" fillId="0" borderId="55" xfId="0" applyFont="1" applyBorder="1" applyAlignment="1">
      <alignment horizontal="center" vertical="center" wrapText="1"/>
    </xf>
    <xf numFmtId="0" fontId="24" fillId="0" borderId="64" xfId="0" applyFont="1" applyBorder="1" applyAlignment="1">
      <alignment horizontal="center" vertical="center" wrapText="1"/>
    </xf>
    <xf numFmtId="0" fontId="24" fillId="0" borderId="65" xfId="0" applyFont="1" applyBorder="1" applyAlignment="1">
      <alignment horizontal="center" vertical="center" wrapText="1"/>
    </xf>
    <xf numFmtId="0" fontId="24" fillId="0" borderId="66" xfId="0" applyFont="1" applyBorder="1" applyAlignment="1">
      <alignment horizontal="center" vertical="center" wrapText="1"/>
    </xf>
    <xf numFmtId="0" fontId="24" fillId="0" borderId="63" xfId="0" applyFont="1" applyBorder="1" applyAlignment="1">
      <alignment horizontal="center" vertical="center" wrapText="1"/>
    </xf>
    <xf numFmtId="0" fontId="21" fillId="0" borderId="64" xfId="0" applyFont="1" applyBorder="1" applyAlignment="1">
      <alignment horizontal="center" vertical="center" wrapText="1"/>
    </xf>
    <xf numFmtId="0" fontId="21" fillId="0" borderId="63" xfId="0" applyFont="1" applyBorder="1" applyAlignment="1">
      <alignment horizontal="center" vertical="center" wrapText="1"/>
    </xf>
    <xf numFmtId="0" fontId="21" fillId="0" borderId="65" xfId="0" applyFont="1" applyBorder="1" applyAlignment="1">
      <alignment horizontal="center" vertical="center" wrapText="1"/>
    </xf>
    <xf numFmtId="0" fontId="21" fillId="0" borderId="66" xfId="0" applyFont="1" applyBorder="1" applyAlignment="1">
      <alignment horizontal="center" vertical="center" wrapText="1"/>
    </xf>
    <xf numFmtId="0" fontId="0" fillId="0" borderId="51" xfId="0" applyBorder="1" applyAlignment="1">
      <alignment horizontal="center" vertical="center" wrapText="1"/>
    </xf>
    <xf numFmtId="0" fontId="20" fillId="0" borderId="51" xfId="0" applyFont="1" applyBorder="1" applyAlignment="1">
      <alignment horizontal="center" vertical="center" wrapText="1"/>
    </xf>
    <xf numFmtId="0" fontId="35" fillId="0" borderId="0" xfId="2" applyFont="1" applyAlignment="1">
      <alignment vertical="top"/>
    </xf>
    <xf numFmtId="0" fontId="28" fillId="0" borderId="0" xfId="0" applyFont="1"/>
    <xf numFmtId="1" fontId="24" fillId="0" borderId="13" xfId="0" applyNumberFormat="1" applyFont="1" applyBorder="1" applyAlignment="1">
      <alignment horizontal="center" vertical="center" wrapText="1"/>
    </xf>
    <xf numFmtId="1" fontId="24" fillId="0" borderId="9" xfId="0" applyNumberFormat="1" applyFont="1" applyBorder="1" applyAlignment="1">
      <alignment horizontal="center" vertical="center" wrapText="1"/>
    </xf>
    <xf numFmtId="1" fontId="24" fillId="0" borderId="48" xfId="0" applyNumberFormat="1" applyFont="1" applyBorder="1" applyAlignment="1">
      <alignment horizontal="center" vertical="center" wrapText="1"/>
    </xf>
    <xf numFmtId="1" fontId="24" fillId="0" borderId="16" xfId="0" applyNumberFormat="1" applyFont="1" applyBorder="1" applyAlignment="1">
      <alignment horizontal="center" vertical="center" wrapText="1"/>
    </xf>
    <xf numFmtId="1" fontId="24" fillId="0" borderId="39" xfId="0" applyNumberFormat="1" applyFont="1" applyBorder="1" applyAlignment="1">
      <alignment horizontal="center" vertical="center" wrapText="1"/>
    </xf>
    <xf numFmtId="0" fontId="24" fillId="0" borderId="22" xfId="0" applyFont="1" applyBorder="1" applyAlignment="1">
      <alignment horizontal="center" vertical="center" wrapText="1"/>
    </xf>
    <xf numFmtId="0" fontId="13" fillId="0" borderId="19" xfId="0" applyNumberFormat="1" applyFont="1" applyBorder="1" applyAlignment="1">
      <alignment horizontal="center" vertical="center" wrapText="1"/>
    </xf>
    <xf numFmtId="0" fontId="22" fillId="0" borderId="51" xfId="0" applyFont="1" applyBorder="1" applyAlignment="1">
      <alignment horizontal="center" vertical="center" wrapText="1"/>
    </xf>
    <xf numFmtId="49" fontId="23" fillId="0" borderId="30" xfId="0" applyNumberFormat="1" applyFont="1" applyBorder="1" applyAlignment="1">
      <alignment horizontal="center" vertical="center" wrapText="1"/>
    </xf>
    <xf numFmtId="0" fontId="41" fillId="0" borderId="13" xfId="0" applyFont="1" applyBorder="1" applyAlignment="1">
      <alignment vertical="center" wrapText="1"/>
    </xf>
    <xf numFmtId="0" fontId="41" fillId="0" borderId="30" xfId="0" applyFont="1" applyBorder="1" applyAlignment="1">
      <alignment vertical="center" wrapText="1"/>
    </xf>
    <xf numFmtId="0" fontId="35" fillId="0" borderId="0" xfId="2" applyFont="1" applyAlignment="1">
      <alignment vertical="center"/>
    </xf>
    <xf numFmtId="0" fontId="21" fillId="0" borderId="23" xfId="0" applyFont="1" applyFill="1" applyBorder="1" applyAlignment="1">
      <alignment horizontal="center" vertical="center" wrapText="1"/>
    </xf>
    <xf numFmtId="0" fontId="13" fillId="0" borderId="13" xfId="0" applyNumberFormat="1" applyFont="1" applyBorder="1" applyAlignment="1">
      <alignment horizontal="center" vertical="center" wrapText="1"/>
    </xf>
    <xf numFmtId="0" fontId="2" fillId="0" borderId="0" xfId="0" applyNumberFormat="1" applyFont="1" applyBorder="1" applyAlignment="1">
      <alignment horizontal="center" vertical="center" wrapText="1"/>
    </xf>
    <xf numFmtId="0" fontId="3" fillId="0" borderId="0" xfId="0" applyNumberFormat="1" applyFont="1" applyBorder="1" applyAlignment="1">
      <alignment horizontal="center" vertical="center" wrapText="1"/>
    </xf>
    <xf numFmtId="1" fontId="28" fillId="0" borderId="8" xfId="0" applyNumberFormat="1" applyFont="1" applyBorder="1" applyAlignment="1">
      <alignment horizontal="center" vertical="center" wrapText="1"/>
    </xf>
    <xf numFmtId="1" fontId="28" fillId="0" borderId="20" xfId="0" applyNumberFormat="1" applyFont="1" applyBorder="1" applyAlignment="1">
      <alignment horizontal="center" vertical="center" wrapText="1"/>
    </xf>
    <xf numFmtId="1" fontId="28" fillId="0" borderId="62" xfId="0" applyNumberFormat="1" applyFont="1" applyBorder="1" applyAlignment="1">
      <alignment horizontal="center" vertical="center" wrapText="1"/>
    </xf>
    <xf numFmtId="1" fontId="28" fillId="0" borderId="61" xfId="0" applyNumberFormat="1" applyFont="1" applyBorder="1" applyAlignment="1">
      <alignment horizontal="center" vertical="center" wrapText="1"/>
    </xf>
    <xf numFmtId="1" fontId="28" fillId="0" borderId="60" xfId="0" applyNumberFormat="1" applyFont="1" applyBorder="1" applyAlignment="1">
      <alignment horizontal="center" vertical="center" wrapText="1"/>
    </xf>
    <xf numFmtId="0" fontId="14" fillId="0" borderId="23" xfId="0" applyFont="1" applyBorder="1" applyAlignment="1">
      <alignment horizontal="center" vertical="center" wrapText="1"/>
    </xf>
    <xf numFmtId="0" fontId="25" fillId="2" borderId="16" xfId="0" applyFont="1" applyFill="1" applyBorder="1" applyAlignment="1">
      <alignment horizontal="center" vertical="center" wrapText="1"/>
    </xf>
    <xf numFmtId="49" fontId="25" fillId="2" borderId="48" xfId="0" applyNumberFormat="1" applyFont="1" applyFill="1" applyBorder="1" applyAlignment="1">
      <alignment horizontal="center" vertical="center" wrapText="1"/>
    </xf>
    <xf numFmtId="1" fontId="28" fillId="0" borderId="10" xfId="0" applyNumberFormat="1" applyFont="1" applyBorder="1" applyAlignment="1">
      <alignment horizontal="center" vertical="center" wrapText="1"/>
    </xf>
    <xf numFmtId="0" fontId="0" fillId="2" borderId="49" xfId="0" applyFill="1" applyBorder="1" applyAlignment="1">
      <alignment horizontal="center" vertical="center" wrapText="1"/>
    </xf>
    <xf numFmtId="0" fontId="0" fillId="0" borderId="48" xfId="0" applyBorder="1" applyAlignment="1">
      <alignment horizontal="center"/>
    </xf>
    <xf numFmtId="0" fontId="0" fillId="0" borderId="48" xfId="0" applyBorder="1" applyAlignment="1">
      <alignment horizontal="center"/>
    </xf>
    <xf numFmtId="1" fontId="24" fillId="0" borderId="55" xfId="0" applyNumberFormat="1" applyFont="1" applyBorder="1" applyAlignment="1">
      <alignment horizontal="center" vertical="center" wrapText="1"/>
    </xf>
    <xf numFmtId="1" fontId="24" fillId="0" borderId="31" xfId="0" applyNumberFormat="1" applyFont="1" applyBorder="1" applyAlignment="1">
      <alignment horizontal="center" vertical="center" wrapText="1"/>
    </xf>
    <xf numFmtId="0" fontId="23" fillId="2" borderId="30" xfId="0" applyFont="1" applyFill="1" applyBorder="1" applyAlignment="1">
      <alignment horizontal="center" vertical="center" wrapText="1"/>
    </xf>
    <xf numFmtId="0" fontId="20" fillId="0" borderId="10" xfId="0" applyFont="1" applyBorder="1" applyAlignment="1">
      <alignment horizontal="center" vertical="center" wrapText="1"/>
    </xf>
    <xf numFmtId="0" fontId="0" fillId="0" borderId="50" xfId="0" applyBorder="1" applyAlignment="1">
      <alignment horizontal="left"/>
    </xf>
    <xf numFmtId="1" fontId="28" fillId="0" borderId="15" xfId="0" applyNumberFormat="1" applyFont="1" applyBorder="1" applyAlignment="1">
      <alignment horizontal="center" vertical="center" wrapText="1"/>
    </xf>
    <xf numFmtId="0" fontId="24" fillId="3" borderId="48" xfId="0" quotePrefix="1" applyFont="1" applyFill="1" applyBorder="1" applyAlignment="1">
      <alignment horizontal="center" vertical="center" wrapText="1"/>
    </xf>
    <xf numFmtId="0" fontId="24" fillId="0" borderId="46" xfId="0" applyFont="1" applyBorder="1" applyAlignment="1">
      <alignment vertical="center" wrapText="1"/>
    </xf>
    <xf numFmtId="0" fontId="21" fillId="3" borderId="29" xfId="0" applyFont="1" applyFill="1" applyBorder="1" applyAlignment="1">
      <alignment horizontal="center" vertical="center" wrapText="1"/>
    </xf>
    <xf numFmtId="0" fontId="21" fillId="3" borderId="33" xfId="0" applyFont="1" applyFill="1" applyBorder="1" applyAlignment="1">
      <alignment horizontal="center" vertical="center" wrapText="1"/>
    </xf>
    <xf numFmtId="0" fontId="21" fillId="3" borderId="35" xfId="0" applyFont="1" applyFill="1" applyBorder="1" applyAlignment="1">
      <alignment horizontal="center" vertical="center" wrapText="1"/>
    </xf>
    <xf numFmtId="49" fontId="23" fillId="2" borderId="39" xfId="0" applyNumberFormat="1" applyFont="1" applyFill="1" applyBorder="1" applyAlignment="1">
      <alignment horizontal="center" vertical="center" wrapText="1"/>
    </xf>
    <xf numFmtId="0" fontId="21" fillId="2" borderId="48" xfId="0" applyFont="1" applyFill="1" applyBorder="1" applyAlignment="1">
      <alignment vertical="center" wrapText="1"/>
    </xf>
    <xf numFmtId="0" fontId="24" fillId="2" borderId="39" xfId="0" quotePrefix="1" applyFont="1" applyFill="1" applyBorder="1" applyAlignment="1">
      <alignment horizontal="center" vertical="center" wrapText="1"/>
    </xf>
    <xf numFmtId="0" fontId="24" fillId="2" borderId="49" xfId="0" applyFont="1" applyFill="1" applyBorder="1" applyAlignment="1">
      <alignment horizontal="center" vertical="center" wrapText="1"/>
    </xf>
    <xf numFmtId="0" fontId="24" fillId="2" borderId="46" xfId="0" applyFont="1" applyFill="1" applyBorder="1" applyAlignment="1">
      <alignment horizontal="center" vertical="center" wrapText="1"/>
    </xf>
    <xf numFmtId="0" fontId="21" fillId="2" borderId="25" xfId="0" applyFont="1" applyFill="1" applyBorder="1" applyAlignment="1">
      <alignment vertical="center" wrapText="1"/>
    </xf>
    <xf numFmtId="0" fontId="24" fillId="2" borderId="31" xfId="0" quotePrefix="1" applyFont="1" applyFill="1" applyBorder="1" applyAlignment="1">
      <alignment horizontal="center" vertical="center" wrapText="1"/>
    </xf>
    <xf numFmtId="0" fontId="24" fillId="2" borderId="0" xfId="0" applyFont="1" applyFill="1" applyBorder="1" applyAlignment="1">
      <alignment horizontal="center" vertical="center" wrapText="1"/>
    </xf>
    <xf numFmtId="0" fontId="24" fillId="2" borderId="25" xfId="0" applyFont="1" applyFill="1" applyBorder="1" applyAlignment="1">
      <alignment horizontal="center" vertical="center" wrapText="1"/>
    </xf>
    <xf numFmtId="0" fontId="24" fillId="2" borderId="28" xfId="0" applyFont="1" applyFill="1" applyBorder="1" applyAlignment="1">
      <alignment horizontal="center" vertical="center" wrapText="1"/>
    </xf>
    <xf numFmtId="0" fontId="24" fillId="2" borderId="37" xfId="0" applyFont="1" applyFill="1" applyBorder="1" applyAlignment="1">
      <alignment horizontal="center" vertical="center" wrapText="1"/>
    </xf>
    <xf numFmtId="0" fontId="24" fillId="2" borderId="17" xfId="0" applyFont="1" applyFill="1" applyBorder="1" applyAlignment="1">
      <alignment horizontal="center" vertical="center" wrapText="1"/>
    </xf>
    <xf numFmtId="0" fontId="21" fillId="2" borderId="17" xfId="0" applyFont="1" applyFill="1" applyBorder="1" applyAlignment="1">
      <alignment horizontal="center" vertical="center" wrapText="1"/>
    </xf>
    <xf numFmtId="0" fontId="21" fillId="2" borderId="25" xfId="0" applyFont="1" applyFill="1" applyBorder="1" applyAlignment="1">
      <alignment horizontal="center" vertical="center" wrapText="1"/>
    </xf>
    <xf numFmtId="0" fontId="21" fillId="2" borderId="28" xfId="0" applyFont="1" applyFill="1" applyBorder="1" applyAlignment="1">
      <alignment horizontal="center" vertical="center" wrapText="1"/>
    </xf>
    <xf numFmtId="0" fontId="21" fillId="2" borderId="37" xfId="0" applyFont="1" applyFill="1" applyBorder="1" applyAlignment="1">
      <alignment horizontal="center" vertical="center" wrapText="1"/>
    </xf>
    <xf numFmtId="0" fontId="21" fillId="2" borderId="43" xfId="0" applyFont="1" applyFill="1" applyBorder="1" applyAlignment="1">
      <alignment horizontal="center" vertical="center" wrapText="1"/>
    </xf>
    <xf numFmtId="0" fontId="21" fillId="2" borderId="30" xfId="0" applyFont="1" applyFill="1" applyBorder="1" applyAlignment="1">
      <alignment vertical="center" wrapText="1"/>
    </xf>
    <xf numFmtId="0" fontId="24" fillId="2" borderId="48" xfId="0" quotePrefix="1" applyFont="1" applyFill="1" applyBorder="1" applyAlignment="1">
      <alignment horizontal="center" vertical="center" wrapText="1"/>
    </xf>
    <xf numFmtId="0" fontId="24" fillId="2" borderId="2" xfId="0" applyFont="1" applyFill="1" applyBorder="1" applyAlignment="1">
      <alignment horizontal="center" vertical="center" wrapText="1"/>
    </xf>
    <xf numFmtId="0" fontId="24" fillId="2" borderId="29" xfId="0" applyFont="1" applyFill="1" applyBorder="1" applyAlignment="1">
      <alignment horizontal="center" vertical="center" wrapText="1"/>
    </xf>
    <xf numFmtId="0" fontId="24" fillId="2" borderId="48" xfId="0" applyFont="1" applyFill="1" applyBorder="1" applyAlignment="1">
      <alignment vertical="center" wrapText="1"/>
    </xf>
    <xf numFmtId="0" fontId="27" fillId="2" borderId="29" xfId="0" applyFont="1" applyFill="1" applyBorder="1" applyAlignment="1">
      <alignment horizontal="center" vertical="center" wrapText="1"/>
    </xf>
    <xf numFmtId="0" fontId="21" fillId="2" borderId="61" xfId="0" applyFont="1" applyFill="1" applyBorder="1" applyAlignment="1">
      <alignment horizontal="center" vertical="center" wrapText="1"/>
    </xf>
    <xf numFmtId="0" fontId="24" fillId="2" borderId="30" xfId="0" quotePrefix="1" applyFont="1" applyFill="1" applyBorder="1" applyAlignment="1">
      <alignment horizontal="center" vertical="center" wrapText="1"/>
    </xf>
    <xf numFmtId="0" fontId="24" fillId="2" borderId="31" xfId="0" applyFont="1" applyFill="1" applyBorder="1" applyAlignment="1">
      <alignment horizontal="center" vertical="center" wrapText="1"/>
    </xf>
    <xf numFmtId="0" fontId="30" fillId="2" borderId="35" xfId="0" applyFont="1" applyFill="1" applyBorder="1" applyAlignment="1">
      <alignment horizontal="center" vertical="center" wrapText="1"/>
    </xf>
    <xf numFmtId="0" fontId="21" fillId="2" borderId="39" xfId="0" applyFont="1" applyFill="1" applyBorder="1" applyAlignment="1">
      <alignment vertical="center" wrapText="1"/>
    </xf>
    <xf numFmtId="0" fontId="21" fillId="2" borderId="48" xfId="0" applyFont="1" applyFill="1" applyBorder="1" applyAlignment="1">
      <alignment horizontal="center" vertical="center" wrapText="1"/>
    </xf>
    <xf numFmtId="0" fontId="0" fillId="2" borderId="48"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44" xfId="0" applyFill="1" applyBorder="1" applyAlignment="1">
      <alignment horizontal="center" vertical="center" wrapText="1"/>
    </xf>
    <xf numFmtId="0" fontId="35" fillId="0" borderId="0" xfId="2" applyFont="1" applyAlignment="1">
      <alignment horizontal="left" vertical="center"/>
    </xf>
    <xf numFmtId="0" fontId="6" fillId="0" borderId="15" xfId="0" applyNumberFormat="1" applyFont="1" applyBorder="1" applyAlignment="1">
      <alignment horizontal="center" vertical="center" wrapText="1"/>
    </xf>
    <xf numFmtId="0" fontId="48" fillId="0" borderId="0" xfId="2" applyFont="1"/>
    <xf numFmtId="0" fontId="34" fillId="0" borderId="0" xfId="2" applyFont="1" applyAlignment="1">
      <alignment vertical="center"/>
    </xf>
    <xf numFmtId="0" fontId="6" fillId="0" borderId="3" xfId="0" applyNumberFormat="1" applyFont="1" applyBorder="1" applyAlignment="1">
      <alignment horizontal="center" vertical="center" wrapText="1"/>
    </xf>
    <xf numFmtId="0" fontId="6" fillId="0" borderId="0" xfId="0" applyNumberFormat="1" applyFont="1" applyBorder="1" applyAlignment="1">
      <alignment horizontal="center" vertical="center" wrapText="1"/>
    </xf>
    <xf numFmtId="0" fontId="6" fillId="0" borderId="4" xfId="0" applyNumberFormat="1" applyFont="1" applyBorder="1" applyAlignment="1">
      <alignment horizontal="center" vertical="center" wrapText="1"/>
    </xf>
    <xf numFmtId="0" fontId="7" fillId="0" borderId="0" xfId="0" applyNumberFormat="1" applyFont="1" applyBorder="1" applyAlignment="1">
      <alignment horizontal="center" vertical="center" wrapText="1"/>
    </xf>
    <xf numFmtId="0" fontId="7" fillId="0" borderId="4"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12" fillId="0" borderId="0" xfId="0" applyNumberFormat="1" applyFont="1" applyBorder="1" applyAlignment="1">
      <alignment horizontal="center" vertical="center" wrapText="1"/>
    </xf>
    <xf numFmtId="0" fontId="6" fillId="0" borderId="6" xfId="0" applyNumberFormat="1" applyFont="1" applyBorder="1" applyAlignment="1">
      <alignment horizontal="center" vertical="center" wrapText="1"/>
    </xf>
    <xf numFmtId="0" fontId="6" fillId="0" borderId="7" xfId="0" applyNumberFormat="1" applyFont="1" applyBorder="1" applyAlignment="1">
      <alignment horizontal="center" vertical="center" wrapText="1"/>
    </xf>
    <xf numFmtId="0" fontId="6" fillId="0" borderId="16" xfId="0" applyNumberFormat="1" applyFont="1" applyBorder="1" applyAlignment="1">
      <alignment horizontal="center" vertical="center" wrapText="1"/>
    </xf>
    <xf numFmtId="0" fontId="7" fillId="0" borderId="17" xfId="0" applyNumberFormat="1" applyFont="1" applyBorder="1" applyAlignment="1">
      <alignment horizontal="center" vertical="center" wrapText="1"/>
    </xf>
    <xf numFmtId="0" fontId="6" fillId="0" borderId="17" xfId="0" applyNumberFormat="1" applyFont="1" applyBorder="1" applyAlignment="1">
      <alignment horizontal="center" vertical="center" wrapText="1"/>
    </xf>
    <xf numFmtId="0" fontId="0" fillId="0" borderId="22" xfId="0" applyNumberFormat="1" applyBorder="1" applyAlignment="1">
      <alignment horizontal="center" vertical="center" wrapText="1"/>
    </xf>
    <xf numFmtId="0" fontId="31" fillId="0" borderId="55" xfId="0" applyFont="1" applyBorder="1" applyAlignment="1">
      <alignment horizontal="center" vertical="center" wrapText="1"/>
    </xf>
    <xf numFmtId="0" fontId="25" fillId="0" borderId="9" xfId="0" applyFont="1" applyFill="1" applyBorder="1" applyAlignment="1">
      <alignment horizontal="center" vertical="center" wrapText="1"/>
    </xf>
    <xf numFmtId="1" fontId="24" fillId="2" borderId="48" xfId="0" applyNumberFormat="1" applyFont="1" applyFill="1" applyBorder="1" applyAlignment="1">
      <alignment horizontal="center" vertical="center" wrapText="1"/>
    </xf>
    <xf numFmtId="0" fontId="38" fillId="3" borderId="29" xfId="0" applyFont="1" applyFill="1" applyBorder="1" applyAlignment="1">
      <alignment horizontal="center" vertical="center" wrapText="1"/>
    </xf>
    <xf numFmtId="0" fontId="38" fillId="3" borderId="33" xfId="0" applyFont="1" applyFill="1" applyBorder="1" applyAlignment="1">
      <alignment horizontal="center" vertical="center" wrapText="1"/>
    </xf>
    <xf numFmtId="0" fontId="20" fillId="0" borderId="46" xfId="0" applyFont="1" applyBorder="1" applyAlignment="1">
      <alignment horizontal="center" vertical="center" wrapText="1"/>
    </xf>
    <xf numFmtId="0" fontId="20" fillId="0" borderId="47" xfId="0" applyFont="1" applyBorder="1" applyAlignment="1">
      <alignment horizontal="center" vertical="center" wrapText="1"/>
    </xf>
    <xf numFmtId="0" fontId="13" fillId="0" borderId="9" xfId="0" applyFont="1" applyBorder="1" applyAlignment="1">
      <alignment horizontal="center" vertical="center" wrapText="1"/>
    </xf>
    <xf numFmtId="0" fontId="14" fillId="0" borderId="16" xfId="0" applyNumberFormat="1" applyFont="1" applyBorder="1" applyAlignment="1">
      <alignment horizontal="center" vertical="center" wrapText="1"/>
    </xf>
    <xf numFmtId="0" fontId="6" fillId="2" borderId="21" xfId="0" applyNumberFormat="1" applyFont="1" applyFill="1" applyBorder="1" applyAlignment="1">
      <alignment horizontal="center" vertical="center" wrapText="1"/>
    </xf>
    <xf numFmtId="0" fontId="6" fillId="2" borderId="8" xfId="0" applyNumberFormat="1" applyFont="1" applyFill="1" applyBorder="1" applyAlignment="1">
      <alignment horizontal="center" vertical="center" wrapText="1"/>
    </xf>
    <xf numFmtId="0" fontId="14" fillId="0" borderId="17" xfId="0" applyNumberFormat="1" applyFont="1" applyBorder="1" applyAlignment="1">
      <alignment horizontal="center" vertical="center" wrapText="1"/>
    </xf>
    <xf numFmtId="0" fontId="13" fillId="0" borderId="31" xfId="0" applyFont="1" applyBorder="1" applyAlignment="1">
      <alignment horizontal="center" vertical="center" wrapText="1"/>
    </xf>
    <xf numFmtId="0" fontId="7" fillId="0" borderId="13" xfId="0" applyNumberFormat="1" applyFont="1" applyBorder="1" applyAlignment="1">
      <alignment horizontal="center" vertical="center" wrapText="1"/>
    </xf>
    <xf numFmtId="0" fontId="14" fillId="0" borderId="13" xfId="0" applyFont="1" applyBorder="1" applyAlignment="1">
      <alignment horizontal="center" vertical="center" wrapText="1"/>
    </xf>
    <xf numFmtId="0" fontId="14" fillId="0" borderId="19" xfId="0" applyNumberFormat="1" applyFont="1" applyBorder="1" applyAlignment="1">
      <alignment horizontal="center" vertical="center" wrapText="1"/>
    </xf>
    <xf numFmtId="0" fontId="13" fillId="2" borderId="15" xfId="0" applyNumberFormat="1"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0" fillId="2" borderId="13" xfId="0" applyNumberFormat="1" applyFill="1" applyBorder="1" applyAlignment="1">
      <alignment horizontal="center" vertical="center" wrapText="1"/>
    </xf>
    <xf numFmtId="0" fontId="0" fillId="2" borderId="8" xfId="0" applyNumberFormat="1" applyFill="1" applyBorder="1" applyAlignment="1">
      <alignment horizontal="center" vertical="center" wrapText="1"/>
    </xf>
    <xf numFmtId="0" fontId="14" fillId="2" borderId="13" xfId="0" applyNumberFormat="1" applyFont="1" applyFill="1" applyBorder="1" applyAlignment="1">
      <alignment horizontal="center" vertical="center" wrapText="1"/>
    </xf>
    <xf numFmtId="0" fontId="13" fillId="2" borderId="9" xfId="0" applyNumberFormat="1" applyFont="1" applyFill="1" applyBorder="1" applyAlignment="1">
      <alignment horizontal="center" vertical="center" wrapText="1"/>
    </xf>
    <xf numFmtId="0" fontId="0" fillId="2" borderId="22" xfId="0" applyNumberFormat="1" applyFill="1" applyBorder="1" applyAlignment="1">
      <alignment horizontal="center" vertical="center" wrapText="1"/>
    </xf>
    <xf numFmtId="0" fontId="14" fillId="2" borderId="38" xfId="0" applyNumberFormat="1" applyFont="1" applyFill="1" applyBorder="1" applyAlignment="1">
      <alignment horizontal="center" vertical="center" wrapText="1"/>
    </xf>
    <xf numFmtId="0" fontId="14" fillId="2" borderId="9" xfId="0" applyNumberFormat="1"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0" xfId="0" applyFont="1" applyFill="1" applyAlignment="1">
      <alignment horizontal="center" vertical="center" wrapText="1"/>
    </xf>
    <xf numFmtId="0" fontId="0" fillId="2" borderId="9" xfId="0" applyNumberForma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2" borderId="18" xfId="0" applyFont="1" applyFill="1" applyBorder="1" applyAlignment="1">
      <alignment horizontal="center" vertical="center" wrapText="1"/>
    </xf>
    <xf numFmtId="0" fontId="8" fillId="2" borderId="9" xfId="0" applyNumberFormat="1" applyFont="1" applyFill="1" applyBorder="1" applyAlignment="1">
      <alignment horizontal="center" vertical="center" wrapText="1"/>
    </xf>
    <xf numFmtId="0" fontId="7" fillId="2" borderId="9" xfId="0" applyNumberFormat="1" applyFont="1" applyFill="1" applyBorder="1" applyAlignment="1">
      <alignment horizontal="center" vertical="center" wrapText="1"/>
    </xf>
    <xf numFmtId="0" fontId="12" fillId="2" borderId="9" xfId="0" applyNumberFormat="1" applyFont="1" applyFill="1" applyBorder="1" applyAlignment="1">
      <alignment horizontal="center" vertical="center" wrapText="1"/>
    </xf>
    <xf numFmtId="0" fontId="14" fillId="2" borderId="9" xfId="0" applyFont="1" applyFill="1" applyBorder="1" applyAlignment="1">
      <alignment horizontal="center" vertical="center" wrapText="1"/>
    </xf>
    <xf numFmtId="0" fontId="0" fillId="2" borderId="31" xfId="0" applyNumberFormat="1" applyFill="1" applyBorder="1" applyAlignment="1">
      <alignment horizontal="center" vertical="center" wrapText="1"/>
    </xf>
    <xf numFmtId="0" fontId="13" fillId="2" borderId="17" xfId="0" applyFont="1" applyFill="1" applyBorder="1" applyAlignment="1">
      <alignment horizontal="center" vertical="center" wrapText="1"/>
    </xf>
    <xf numFmtId="0" fontId="49" fillId="0" borderId="0" xfId="2" applyFont="1"/>
    <xf numFmtId="0" fontId="20" fillId="0" borderId="35" xfId="0" applyFont="1" applyBorder="1" applyAlignment="1">
      <alignment horizontal="left" vertical="center" wrapText="1"/>
    </xf>
    <xf numFmtId="0" fontId="23" fillId="0" borderId="16" xfId="0" applyFont="1" applyBorder="1" applyAlignment="1">
      <alignment horizontal="left" vertical="center" wrapText="1"/>
    </xf>
    <xf numFmtId="0" fontId="24" fillId="0" borderId="48" xfId="0" applyFont="1" applyBorder="1" applyAlignment="1">
      <alignment horizontal="left" vertical="center" wrapText="1"/>
    </xf>
    <xf numFmtId="0" fontId="24" fillId="0" borderId="67" xfId="0" applyFont="1" applyBorder="1" applyAlignment="1">
      <alignment horizontal="left" vertical="center" wrapText="1"/>
    </xf>
    <xf numFmtId="0" fontId="24" fillId="0" borderId="47" xfId="0" applyFont="1" applyBorder="1" applyAlignment="1">
      <alignment horizontal="center" vertical="center" wrapText="1"/>
    </xf>
    <xf numFmtId="1" fontId="23" fillId="0" borderId="49" xfId="0" applyNumberFormat="1" applyFont="1" applyBorder="1" applyAlignment="1">
      <alignment horizontal="center" vertical="center" wrapText="1"/>
    </xf>
    <xf numFmtId="0" fontId="24" fillId="0" borderId="67" xfId="0" applyFont="1" applyBorder="1" applyAlignment="1">
      <alignment horizontal="center" vertical="center" wrapText="1"/>
    </xf>
    <xf numFmtId="0" fontId="21" fillId="0" borderId="47" xfId="0" applyFont="1" applyBorder="1" applyAlignment="1">
      <alignment horizontal="center" vertical="center" wrapText="1"/>
    </xf>
    <xf numFmtId="0" fontId="20" fillId="0" borderId="44" xfId="0" applyFont="1" applyBorder="1" applyAlignment="1">
      <alignment horizontal="center" vertical="center" wrapText="1"/>
    </xf>
    <xf numFmtId="0" fontId="11" fillId="0" borderId="0" xfId="0" applyFont="1" applyAlignment="1">
      <alignment horizontal="center"/>
    </xf>
    <xf numFmtId="0" fontId="16" fillId="0" borderId="0" xfId="0" applyFont="1" applyBorder="1" applyAlignment="1">
      <alignment horizontal="right"/>
    </xf>
    <xf numFmtId="0" fontId="11" fillId="0" borderId="0" xfId="0" applyFont="1" applyBorder="1" applyAlignment="1">
      <alignment horizontal="right"/>
    </xf>
    <xf numFmtId="0" fontId="9" fillId="0" borderId="0" xfId="0" applyFont="1" applyBorder="1" applyAlignment="1">
      <alignment horizontal="right"/>
    </xf>
    <xf numFmtId="0" fontId="18" fillId="0" borderId="0" xfId="0" applyFont="1" applyBorder="1" applyAlignment="1">
      <alignment horizontal="right"/>
    </xf>
    <xf numFmtId="0" fontId="0" fillId="0" borderId="0" xfId="0" applyBorder="1" applyAlignment="1">
      <alignment horizontal="right"/>
    </xf>
    <xf numFmtId="0" fontId="15" fillId="0" borderId="0" xfId="0" applyFont="1" applyAlignment="1">
      <alignment horizontal="center"/>
    </xf>
    <xf numFmtId="0" fontId="0" fillId="0" borderId="0" xfId="0" applyAlignment="1">
      <alignment horizontal="center"/>
    </xf>
    <xf numFmtId="0" fontId="7" fillId="0" borderId="0" xfId="0" applyFont="1" applyAlignment="1">
      <alignment horizontal="left"/>
    </xf>
    <xf numFmtId="0" fontId="7" fillId="0" borderId="0" xfId="0" applyFont="1" applyBorder="1" applyAlignment="1">
      <alignment horizontal="left"/>
    </xf>
    <xf numFmtId="0" fontId="18" fillId="0" borderId="0" xfId="0" applyFont="1" applyAlignment="1">
      <alignment horizontal="center"/>
    </xf>
    <xf numFmtId="0" fontId="7" fillId="0" borderId="0" xfId="0" applyFont="1" applyBorder="1" applyAlignment="1">
      <alignment horizontal="left" vertical="center" wrapText="1"/>
    </xf>
    <xf numFmtId="0" fontId="40" fillId="0" borderId="0" xfId="0" applyFont="1" applyAlignment="1">
      <alignment horizontal="center"/>
    </xf>
    <xf numFmtId="0" fontId="12" fillId="0" borderId="0" xfId="0" applyNumberFormat="1" applyFont="1" applyBorder="1" applyAlignment="1">
      <alignment horizontal="center" vertical="center" wrapText="1"/>
    </xf>
    <xf numFmtId="0" fontId="14" fillId="0" borderId="56" xfId="0" applyNumberFormat="1" applyFont="1" applyBorder="1" applyAlignment="1">
      <alignment horizontal="center" vertical="center" wrapText="1"/>
    </xf>
    <xf numFmtId="0" fontId="0" fillId="0" borderId="56" xfId="0" applyNumberFormat="1" applyBorder="1" applyAlignment="1">
      <alignment horizontal="center" vertical="center" wrapText="1"/>
    </xf>
    <xf numFmtId="0" fontId="6" fillId="0" borderId="6" xfId="0" applyNumberFormat="1" applyFont="1" applyBorder="1" applyAlignment="1">
      <alignment horizontal="center" vertical="center" wrapText="1"/>
    </xf>
    <xf numFmtId="0" fontId="6" fillId="0" borderId="7" xfId="0" applyNumberFormat="1" applyFont="1" applyBorder="1" applyAlignment="1">
      <alignment horizontal="center" vertical="center" wrapText="1"/>
    </xf>
    <xf numFmtId="0" fontId="14" fillId="0" borderId="12" xfId="0" applyNumberFormat="1" applyFont="1" applyBorder="1" applyAlignment="1">
      <alignment horizontal="center" vertical="center" wrapText="1"/>
    </xf>
    <xf numFmtId="0" fontId="14" fillId="0" borderId="18" xfId="0" applyNumberFormat="1" applyFont="1" applyBorder="1" applyAlignment="1">
      <alignment horizontal="center" vertical="center" wrapText="1"/>
    </xf>
    <xf numFmtId="0" fontId="8" fillId="0" borderId="0" xfId="0" applyNumberFormat="1" applyFont="1" applyBorder="1" applyAlignment="1">
      <alignment horizontal="left" vertical="center" wrapText="1"/>
    </xf>
    <xf numFmtId="0" fontId="6" fillId="0" borderId="0" xfId="0" applyNumberFormat="1" applyFont="1" applyBorder="1" applyAlignment="1">
      <alignment horizontal="left" vertical="center" wrapText="1"/>
    </xf>
    <xf numFmtId="0" fontId="6" fillId="0" borderId="52" xfId="0" applyNumberFormat="1" applyFont="1" applyBorder="1" applyAlignment="1">
      <alignment horizontal="center" vertical="center" wrapText="1"/>
    </xf>
    <xf numFmtId="0" fontId="6" fillId="0" borderId="5" xfId="0" applyNumberFormat="1" applyFont="1" applyBorder="1" applyAlignment="1">
      <alignment horizontal="center" vertical="center" wrapText="1"/>
    </xf>
    <xf numFmtId="0" fontId="6" fillId="0" borderId="54" xfId="0" applyNumberFormat="1" applyFont="1" applyBorder="1" applyAlignment="1">
      <alignment horizontal="center" vertical="center" wrapText="1"/>
    </xf>
    <xf numFmtId="0" fontId="6" fillId="0" borderId="3" xfId="0" applyNumberFormat="1" applyFont="1" applyBorder="1" applyAlignment="1">
      <alignment horizontal="center" vertical="center" wrapText="1"/>
    </xf>
    <xf numFmtId="0" fontId="6" fillId="0" borderId="0" xfId="0" applyNumberFormat="1" applyFont="1" applyBorder="1" applyAlignment="1">
      <alignment horizontal="center" vertical="center" wrapText="1"/>
    </xf>
    <xf numFmtId="0" fontId="6" fillId="0" borderId="4" xfId="0" applyNumberFormat="1" applyFont="1" applyBorder="1" applyAlignment="1">
      <alignment horizontal="center" vertical="center" wrapText="1"/>
    </xf>
    <xf numFmtId="0" fontId="6" fillId="0" borderId="53" xfId="0" applyNumberFormat="1" applyFont="1" applyBorder="1" applyAlignment="1">
      <alignment horizontal="center" vertical="center" wrapText="1"/>
    </xf>
    <xf numFmtId="0" fontId="6" fillId="0" borderId="56" xfId="0" applyNumberFormat="1" applyFont="1" applyBorder="1" applyAlignment="1">
      <alignment horizontal="center" vertical="center" wrapText="1"/>
    </xf>
    <xf numFmtId="0" fontId="6" fillId="0" borderId="11" xfId="0" applyNumberFormat="1" applyFont="1" applyBorder="1" applyAlignment="1">
      <alignment horizontal="center" vertical="center" wrapText="1"/>
    </xf>
    <xf numFmtId="0" fontId="6" fillId="0" borderId="57" xfId="0" applyNumberFormat="1" applyFont="1" applyBorder="1" applyAlignment="1">
      <alignment horizontal="center" vertical="center" wrapText="1"/>
    </xf>
    <xf numFmtId="0" fontId="6" fillId="0" borderId="26"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0" fontId="7" fillId="0" borderId="57" xfId="0" applyNumberFormat="1" applyFont="1" applyBorder="1" applyAlignment="1">
      <alignment horizontal="center" vertical="center" wrapText="1"/>
    </xf>
    <xf numFmtId="0" fontId="7" fillId="0" borderId="26" xfId="0" applyNumberFormat="1" applyFont="1" applyBorder="1" applyAlignment="1">
      <alignment horizontal="center" vertical="center" wrapText="1"/>
    </xf>
    <xf numFmtId="0" fontId="7" fillId="0" borderId="1" xfId="0" applyNumberFormat="1" applyFont="1" applyBorder="1" applyAlignment="1">
      <alignment horizontal="center" vertical="center" wrapText="1"/>
    </xf>
    <xf numFmtId="0" fontId="7" fillId="0" borderId="6" xfId="0" applyNumberFormat="1" applyFont="1" applyBorder="1" applyAlignment="1">
      <alignment horizontal="center" vertical="center" wrapText="1"/>
    </xf>
    <xf numFmtId="0" fontId="7" fillId="0" borderId="7" xfId="0" applyNumberFormat="1" applyFont="1" applyBorder="1" applyAlignment="1">
      <alignment horizontal="center" vertical="center" wrapText="1"/>
    </xf>
    <xf numFmtId="0" fontId="7" fillId="0" borderId="52" xfId="0" applyNumberFormat="1" applyFont="1" applyBorder="1" applyAlignment="1">
      <alignment horizontal="center" vertical="center" wrapText="1"/>
    </xf>
    <xf numFmtId="0" fontId="7" fillId="0" borderId="5" xfId="0" applyNumberFormat="1" applyFont="1" applyBorder="1" applyAlignment="1">
      <alignment horizontal="center" vertical="center" wrapText="1"/>
    </xf>
    <xf numFmtId="0" fontId="7" fillId="0" borderId="54"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7" fillId="0" borderId="0" xfId="0" applyNumberFormat="1" applyFont="1" applyBorder="1" applyAlignment="1">
      <alignment horizontal="center" vertical="center" wrapText="1"/>
    </xf>
    <xf numFmtId="0" fontId="7" fillId="0" borderId="4" xfId="0" applyNumberFormat="1" applyFont="1" applyBorder="1" applyAlignment="1">
      <alignment horizontal="center" vertical="center" wrapText="1"/>
    </xf>
    <xf numFmtId="0" fontId="7" fillId="0" borderId="53" xfId="0" applyNumberFormat="1" applyFont="1" applyBorder="1" applyAlignment="1">
      <alignment horizontal="center" vertical="center" wrapText="1"/>
    </xf>
    <xf numFmtId="0" fontId="7" fillId="0" borderId="56" xfId="0" applyNumberFormat="1" applyFont="1" applyBorder="1" applyAlignment="1">
      <alignment horizontal="center" vertical="center" wrapText="1"/>
    </xf>
    <xf numFmtId="0" fontId="7" fillId="0" borderId="11" xfId="0" applyNumberFormat="1" applyFont="1" applyBorder="1" applyAlignment="1">
      <alignment horizontal="center" vertical="center" wrapText="1"/>
    </xf>
    <xf numFmtId="0" fontId="7" fillId="0" borderId="0" xfId="0" applyNumberFormat="1" applyFont="1" applyBorder="1" applyAlignment="1">
      <alignment horizontal="left" vertical="center" wrapText="1"/>
    </xf>
    <xf numFmtId="0" fontId="15" fillId="0" borderId="0" xfId="0" applyNumberFormat="1" applyFont="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1"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5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5" fillId="0" borderId="0" xfId="0" applyFont="1" applyBorder="1" applyAlignment="1">
      <alignment horizontal="left" vertical="center" wrapText="1"/>
    </xf>
    <xf numFmtId="0" fontId="0" fillId="0" borderId="54" xfId="0" applyBorder="1"/>
    <xf numFmtId="0" fontId="0" fillId="0" borderId="3" xfId="0" applyBorder="1"/>
    <xf numFmtId="0" fontId="0" fillId="0" borderId="4" xfId="0" applyBorder="1"/>
    <xf numFmtId="0" fontId="0" fillId="0" borderId="53" xfId="0" applyBorder="1"/>
    <xf numFmtId="0" fontId="0" fillId="0" borderId="11" xfId="0" applyBorder="1"/>
    <xf numFmtId="0" fontId="6" fillId="0" borderId="14" xfId="0" applyFont="1" applyBorder="1" applyAlignment="1">
      <alignment horizontal="center" vertical="center" wrapText="1"/>
    </xf>
    <xf numFmtId="0" fontId="20" fillId="2" borderId="41" xfId="0" applyFont="1" applyFill="1" applyBorder="1" applyAlignment="1">
      <alignment horizontal="left" vertical="center" wrapText="1"/>
    </xf>
    <xf numFmtId="0" fontId="20" fillId="2" borderId="40" xfId="0" applyFont="1" applyFill="1" applyBorder="1" applyAlignment="1">
      <alignment horizontal="left" vertical="center" wrapText="1"/>
    </xf>
    <xf numFmtId="0" fontId="20" fillId="2" borderId="50" xfId="0" applyFont="1" applyFill="1" applyBorder="1" applyAlignment="1">
      <alignment horizontal="left" vertical="center" wrapText="1"/>
    </xf>
    <xf numFmtId="0" fontId="20" fillId="2" borderId="46" xfId="0" applyFont="1" applyFill="1" applyBorder="1" applyAlignment="1">
      <alignment horizontal="left" vertical="center" wrapText="1"/>
    </xf>
    <xf numFmtId="0" fontId="0" fillId="0" borderId="50" xfId="0" applyBorder="1" applyAlignment="1">
      <alignment horizontal="center" vertical="center" wrapText="1"/>
    </xf>
    <xf numFmtId="0" fontId="0" fillId="0" borderId="47" xfId="0" applyBorder="1" applyAlignment="1">
      <alignment horizontal="center" vertical="center" wrapText="1"/>
    </xf>
    <xf numFmtId="0" fontId="0" fillId="0" borderId="20" xfId="0" applyBorder="1" applyAlignment="1">
      <alignment horizontal="center" vertical="center" wrapText="1"/>
    </xf>
    <xf numFmtId="0" fontId="0" fillId="0" borderId="11" xfId="0" applyBorder="1" applyAlignment="1">
      <alignment horizontal="center" vertical="center" wrapText="1"/>
    </xf>
    <xf numFmtId="0" fontId="23" fillId="0" borderId="6" xfId="0" applyFont="1" applyBorder="1" applyAlignment="1">
      <alignment horizontal="left" vertical="center" wrapText="1"/>
    </xf>
    <xf numFmtId="0" fontId="23" fillId="0" borderId="14" xfId="0" applyFont="1" applyBorder="1" applyAlignment="1">
      <alignment horizontal="left" vertical="center" wrapText="1"/>
    </xf>
    <xf numFmtId="0" fontId="23" fillId="0" borderId="7" xfId="0" applyFont="1" applyBorder="1" applyAlignment="1">
      <alignment horizontal="left" vertical="center" wrapText="1"/>
    </xf>
    <xf numFmtId="0" fontId="23" fillId="0" borderId="58" xfId="0" applyFont="1" applyBorder="1" applyAlignment="1">
      <alignment horizontal="left" vertical="center" wrapText="1"/>
    </xf>
    <xf numFmtId="0" fontId="23" fillId="0" borderId="5" xfId="0" applyFont="1" applyBorder="1" applyAlignment="1">
      <alignment horizontal="left" vertical="center" wrapText="1"/>
    </xf>
    <xf numFmtId="0" fontId="23" fillId="0" borderId="54" xfId="0" applyFont="1" applyBorder="1" applyAlignment="1">
      <alignment horizontal="left" vertical="center" wrapText="1"/>
    </xf>
    <xf numFmtId="0" fontId="23" fillId="0" borderId="20" xfId="0" applyFont="1" applyBorder="1" applyAlignment="1">
      <alignment horizontal="left" vertical="center" wrapText="1"/>
    </xf>
    <xf numFmtId="0" fontId="23" fillId="0" borderId="56" xfId="0" applyFont="1" applyBorder="1" applyAlignment="1">
      <alignment horizontal="left" vertical="center" wrapText="1"/>
    </xf>
    <xf numFmtId="0" fontId="23" fillId="0" borderId="11" xfId="0" applyFont="1" applyBorder="1" applyAlignment="1">
      <alignment horizontal="left" vertical="center" wrapText="1"/>
    </xf>
    <xf numFmtId="0" fontId="23" fillId="0" borderId="57" xfId="0" applyFont="1" applyBorder="1" applyAlignment="1">
      <alignment horizontal="center" vertical="center" wrapText="1"/>
    </xf>
    <xf numFmtId="0" fontId="23" fillId="0" borderId="26"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38" xfId="0" applyFont="1" applyBorder="1" applyAlignment="1">
      <alignment horizontal="left" vertical="center" wrapText="1"/>
    </xf>
    <xf numFmtId="0" fontId="23" fillId="0" borderId="0" xfId="0" applyFont="1" applyAlignment="1">
      <alignment horizontal="center" vertical="center" wrapText="1"/>
    </xf>
    <xf numFmtId="0" fontId="20" fillId="0" borderId="39"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30"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25"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50" xfId="0" applyFont="1" applyBorder="1" applyAlignment="1">
      <alignment horizontal="center" vertical="center" wrapText="1"/>
    </xf>
    <xf numFmtId="0" fontId="20" fillId="0" borderId="49" xfId="0" applyFont="1" applyBorder="1" applyAlignment="1">
      <alignment horizontal="center" vertical="center" wrapText="1"/>
    </xf>
    <xf numFmtId="0" fontId="20" fillId="0" borderId="46" xfId="0" applyFont="1" applyBorder="1" applyAlignment="1">
      <alignment horizontal="center" vertical="center" wrapText="1"/>
    </xf>
    <xf numFmtId="0" fontId="20" fillId="0" borderId="4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50" xfId="0" applyFont="1" applyBorder="1" applyAlignment="1">
      <alignment horizontal="center" vertical="center" wrapText="1"/>
    </xf>
    <xf numFmtId="0" fontId="7" fillId="0" borderId="49" xfId="0" applyFont="1" applyBorder="1" applyAlignment="1">
      <alignment horizontal="center" vertical="center" wrapText="1"/>
    </xf>
    <xf numFmtId="0" fontId="7" fillId="0" borderId="45" xfId="0" applyFont="1" applyBorder="1" applyAlignment="1">
      <alignment horizontal="center" vertical="center" wrapText="1"/>
    </xf>
    <xf numFmtId="0" fontId="7" fillId="0" borderId="59" xfId="0" applyFont="1" applyBorder="1" applyAlignment="1">
      <alignment horizontal="center"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xf numFmtId="0" fontId="20" fillId="0" borderId="52" xfId="0" applyFont="1" applyBorder="1" applyAlignment="1">
      <alignment horizontal="left" vertical="center" wrapText="1"/>
    </xf>
    <xf numFmtId="0" fontId="20" fillId="0" borderId="54" xfId="0" applyFont="1" applyBorder="1" applyAlignment="1">
      <alignment horizontal="left" vertical="center" wrapText="1"/>
    </xf>
    <xf numFmtId="0" fontId="20" fillId="0" borderId="53" xfId="0" applyFont="1" applyBorder="1" applyAlignment="1">
      <alignment horizontal="left" vertical="center" wrapText="1"/>
    </xf>
    <xf numFmtId="0" fontId="20" fillId="0" borderId="11" xfId="0" applyFont="1" applyBorder="1" applyAlignment="1">
      <alignment horizontal="left" vertical="center" wrapText="1"/>
    </xf>
    <xf numFmtId="0" fontId="20" fillId="0" borderId="6" xfId="0" applyFont="1" applyBorder="1" applyAlignment="1">
      <alignment vertical="center" wrapText="1"/>
    </xf>
    <xf numFmtId="0" fontId="20" fillId="0" borderId="7" xfId="0" applyFont="1" applyBorder="1" applyAlignment="1">
      <alignment vertical="center" wrapText="1"/>
    </xf>
    <xf numFmtId="0" fontId="20" fillId="0" borderId="23"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15"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58" xfId="0" applyFont="1" applyBorder="1" applyAlignment="1">
      <alignment horizontal="center" vertical="center" wrapText="1"/>
    </xf>
    <xf numFmtId="0" fontId="23" fillId="0" borderId="20"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8" xfId="0" applyFont="1" applyBorder="1" applyAlignment="1">
      <alignment horizontal="center" vertical="center" wrapText="1"/>
    </xf>
    <xf numFmtId="0" fontId="20" fillId="3" borderId="23" xfId="0" applyFont="1" applyFill="1" applyBorder="1" applyAlignment="1">
      <alignment horizontal="center" vertical="center" wrapText="1"/>
    </xf>
    <xf numFmtId="0" fontId="20" fillId="3" borderId="10" xfId="0" applyFont="1" applyFill="1" applyBorder="1" applyAlignment="1">
      <alignment horizontal="center" vertical="center" wrapText="1"/>
    </xf>
    <xf numFmtId="0" fontId="0" fillId="0" borderId="50" xfId="0" applyBorder="1" applyAlignment="1">
      <alignment horizontal="left"/>
    </xf>
    <xf numFmtId="0" fontId="0" fillId="0" borderId="49" xfId="0" applyBorder="1" applyAlignment="1">
      <alignment horizontal="left"/>
    </xf>
    <xf numFmtId="0" fontId="0" fillId="0" borderId="46" xfId="0" applyBorder="1" applyAlignment="1">
      <alignment horizontal="left"/>
    </xf>
    <xf numFmtId="0" fontId="7" fillId="0" borderId="48" xfId="0" applyFont="1" applyBorder="1" applyAlignment="1">
      <alignment horizontal="center"/>
    </xf>
    <xf numFmtId="0" fontId="0" fillId="0" borderId="48" xfId="0" applyBorder="1" applyAlignment="1">
      <alignment horizontal="center"/>
    </xf>
    <xf numFmtId="0" fontId="0" fillId="0" borderId="48" xfId="0" applyBorder="1" applyAlignment="1">
      <alignment horizontal="left"/>
    </xf>
    <xf numFmtId="0" fontId="0" fillId="0" borderId="50" xfId="0" applyBorder="1" applyAlignment="1">
      <alignment horizontal="left" wrapText="1"/>
    </xf>
    <xf numFmtId="0" fontId="0" fillId="0" borderId="49" xfId="0" applyBorder="1" applyAlignment="1">
      <alignment horizontal="left" wrapText="1"/>
    </xf>
    <xf numFmtId="0" fontId="0" fillId="0" borderId="46" xfId="0" applyBorder="1" applyAlignment="1">
      <alignment horizontal="left" wrapText="1"/>
    </xf>
    <xf numFmtId="0" fontId="7" fillId="0" borderId="50" xfId="0" applyFont="1" applyBorder="1" applyAlignment="1">
      <alignment horizontal="center"/>
    </xf>
    <xf numFmtId="0" fontId="7" fillId="0" borderId="49" xfId="0" applyFont="1" applyBorder="1" applyAlignment="1">
      <alignment horizontal="center"/>
    </xf>
    <xf numFmtId="0" fontId="7" fillId="0" borderId="46" xfId="0" applyFont="1" applyBorder="1" applyAlignment="1">
      <alignment horizontal="center"/>
    </xf>
    <xf numFmtId="0" fontId="7" fillId="0" borderId="0" xfId="0" applyFont="1" applyAlignment="1">
      <alignment horizontal="center"/>
    </xf>
    <xf numFmtId="0" fontId="28" fillId="0" borderId="0" xfId="0" applyFont="1" applyAlignment="1">
      <alignment horizontal="left" wrapText="1"/>
    </xf>
    <xf numFmtId="0" fontId="28" fillId="0" borderId="0" xfId="0" applyFont="1" applyAlignment="1">
      <alignment wrapText="1"/>
    </xf>
    <xf numFmtId="0" fontId="28" fillId="0" borderId="0" xfId="0" applyNumberFormat="1" applyFont="1" applyAlignment="1">
      <alignment wrapText="1"/>
    </xf>
    <xf numFmtId="0" fontId="28" fillId="0" borderId="0" xfId="0" applyNumberFormat="1" applyFont="1" applyAlignment="1">
      <alignment horizontal="left" wrapText="1"/>
    </xf>
    <xf numFmtId="0" fontId="35" fillId="0" borderId="0" xfId="2" applyFont="1" applyAlignment="1">
      <alignment horizontal="left" vertical="top"/>
    </xf>
    <xf numFmtId="0" fontId="33" fillId="0" borderId="0" xfId="2" applyFont="1" applyAlignment="1">
      <alignment horizontal="center" vertical="center"/>
    </xf>
    <xf numFmtId="0" fontId="49" fillId="0" borderId="0" xfId="2" applyFont="1" applyAlignment="1">
      <alignment horizontal="left" vertical="top"/>
    </xf>
    <xf numFmtId="0" fontId="35" fillId="0" borderId="0" xfId="2" applyFont="1" applyAlignment="1">
      <alignment horizontal="left" vertical="center"/>
    </xf>
  </cellXfs>
  <cellStyles count="3">
    <cellStyle name="Обычный" xfId="0" builtinId="0"/>
    <cellStyle name="Обычный 2" xfId="2"/>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K37"/>
  <sheetViews>
    <sheetView view="pageBreakPreview" workbookViewId="0">
      <selection sqref="A1:J36"/>
    </sheetView>
  </sheetViews>
  <sheetFormatPr defaultRowHeight="12.75"/>
  <cols>
    <col min="1" max="1" width="44.85546875" customWidth="1"/>
    <col min="10" max="10" width="21.7109375" customWidth="1"/>
  </cols>
  <sheetData>
    <row r="1" spans="1:11" ht="17.25" customHeight="1">
      <c r="F1" s="432" t="s">
        <v>33</v>
      </c>
      <c r="G1" s="432"/>
      <c r="H1" s="432"/>
      <c r="I1" s="432"/>
      <c r="J1" s="432"/>
    </row>
    <row r="2" spans="1:11">
      <c r="F2" s="38"/>
      <c r="G2" s="38"/>
      <c r="H2" s="38"/>
      <c r="I2" s="38"/>
      <c r="J2" s="38"/>
    </row>
    <row r="3" spans="1:11" ht="15.75">
      <c r="F3" s="433" t="s">
        <v>330</v>
      </c>
      <c r="G3" s="433"/>
      <c r="H3" s="433"/>
      <c r="I3" s="433"/>
      <c r="J3" s="433"/>
    </row>
    <row r="4" spans="1:11" ht="15.75">
      <c r="F4" s="433"/>
      <c r="G4" s="433"/>
      <c r="H4" s="433"/>
      <c r="I4" s="433"/>
      <c r="J4" s="433"/>
    </row>
    <row r="5" spans="1:11" ht="15.75">
      <c r="F5" s="433" t="s">
        <v>331</v>
      </c>
      <c r="G5" s="434"/>
      <c r="H5" s="434"/>
      <c r="I5" s="434"/>
      <c r="J5" s="434"/>
    </row>
    <row r="6" spans="1:11">
      <c r="F6" s="44"/>
      <c r="G6" s="39"/>
      <c r="H6" s="39"/>
      <c r="I6" s="39"/>
      <c r="J6" s="39"/>
    </row>
    <row r="7" spans="1:11" ht="15.75">
      <c r="F7" s="435" t="s">
        <v>36</v>
      </c>
      <c r="G7" s="436"/>
      <c r="H7" s="436"/>
      <c r="I7" s="436"/>
      <c r="J7" s="436"/>
    </row>
    <row r="9" spans="1:11">
      <c r="H9" s="439" t="s">
        <v>388</v>
      </c>
      <c r="I9" s="439"/>
      <c r="J9" s="439"/>
    </row>
    <row r="10" spans="1:11">
      <c r="G10" s="155"/>
      <c r="H10" s="155" t="s">
        <v>389</v>
      </c>
      <c r="I10" s="155"/>
      <c r="J10" s="155"/>
    </row>
    <row r="11" spans="1:11">
      <c r="H11" t="s">
        <v>390</v>
      </c>
    </row>
    <row r="12" spans="1:11" ht="14.25" customHeight="1">
      <c r="B12" s="437" t="s">
        <v>32</v>
      </c>
      <c r="C12" s="437"/>
      <c r="D12" s="437"/>
      <c r="E12" s="437"/>
      <c r="F12" s="437"/>
      <c r="G12" s="16"/>
      <c r="H12" t="s">
        <v>391</v>
      </c>
    </row>
    <row r="13" spans="1:11">
      <c r="C13" s="16"/>
      <c r="D13" s="16"/>
      <c r="E13" s="16"/>
      <c r="F13" s="16"/>
      <c r="G13" s="16"/>
      <c r="H13" t="s">
        <v>392</v>
      </c>
    </row>
    <row r="14" spans="1:11" ht="32.25" customHeight="1">
      <c r="A14" s="431" t="s">
        <v>284</v>
      </c>
      <c r="B14" s="438"/>
      <c r="C14" s="438"/>
      <c r="D14" s="438"/>
      <c r="E14" s="438"/>
      <c r="F14" s="438"/>
      <c r="G14" s="438"/>
      <c r="H14" s="438"/>
      <c r="I14" s="438"/>
      <c r="J14" s="271"/>
      <c r="K14" s="271"/>
    </row>
    <row r="15" spans="1:11" ht="18" customHeight="1">
      <c r="A15" s="431" t="s">
        <v>285</v>
      </c>
      <c r="B15" s="431"/>
      <c r="C15" s="431"/>
      <c r="D15" s="431"/>
      <c r="E15" s="431"/>
      <c r="F15" s="431"/>
      <c r="G15" s="431"/>
      <c r="H15" s="431"/>
      <c r="I15" s="431"/>
      <c r="J15" s="431"/>
    </row>
    <row r="16" spans="1:11" ht="18" customHeight="1">
      <c r="A16" s="441" t="s">
        <v>223</v>
      </c>
      <c r="B16" s="441"/>
      <c r="C16" s="441"/>
      <c r="D16" s="441"/>
      <c r="E16" s="441"/>
      <c r="F16" s="441"/>
      <c r="G16" s="441"/>
      <c r="H16" s="441"/>
      <c r="I16" s="441"/>
      <c r="J16" s="441"/>
    </row>
    <row r="17" spans="1:10" ht="18" customHeight="1">
      <c r="A17" s="441"/>
      <c r="B17" s="441"/>
      <c r="C17" s="441"/>
      <c r="D17" s="441"/>
      <c r="E17" s="441"/>
      <c r="F17" s="441"/>
      <c r="G17" s="441"/>
      <c r="H17" s="441"/>
      <c r="I17" s="441"/>
      <c r="J17" s="441"/>
    </row>
    <row r="18" spans="1:10">
      <c r="C18" s="16"/>
      <c r="D18" s="16"/>
      <c r="E18" s="16"/>
      <c r="F18" s="16"/>
      <c r="G18" s="16"/>
      <c r="H18" s="16"/>
      <c r="I18" s="16"/>
    </row>
    <row r="19" spans="1:10" ht="18.75" customHeight="1">
      <c r="A19" s="443"/>
      <c r="B19" s="443"/>
      <c r="C19" s="443"/>
      <c r="D19" s="443"/>
      <c r="E19" s="443"/>
      <c r="F19" s="443"/>
      <c r="G19" s="443"/>
      <c r="H19" s="443"/>
      <c r="I19" s="443"/>
      <c r="J19" s="443"/>
    </row>
    <row r="20" spans="1:10" ht="24" customHeight="1">
      <c r="A20" s="441" t="s">
        <v>237</v>
      </c>
      <c r="B20" s="441"/>
      <c r="C20" s="441"/>
      <c r="D20" s="441"/>
      <c r="E20" s="441"/>
      <c r="F20" s="441"/>
      <c r="G20" s="441"/>
      <c r="H20" s="441"/>
      <c r="I20" s="441"/>
      <c r="J20" s="441"/>
    </row>
    <row r="21" spans="1:10" ht="15.75">
      <c r="A21" s="41"/>
      <c r="B21" s="42"/>
      <c r="C21" s="43"/>
      <c r="D21" s="43"/>
      <c r="E21" s="43"/>
      <c r="F21" s="43"/>
      <c r="G21" s="43"/>
      <c r="H21" s="43"/>
      <c r="I21" s="43"/>
      <c r="J21" s="41"/>
    </row>
    <row r="22" spans="1:10" ht="15.75">
      <c r="A22" s="441" t="s">
        <v>37</v>
      </c>
      <c r="B22" s="441"/>
      <c r="C22" s="441"/>
      <c r="D22" s="441"/>
      <c r="E22" s="441"/>
      <c r="F22" s="441"/>
      <c r="G22" s="441"/>
      <c r="H22" s="441"/>
      <c r="I22" s="441"/>
      <c r="J22" s="441"/>
    </row>
    <row r="23" spans="1:10" ht="18">
      <c r="C23" s="40"/>
      <c r="D23" s="40"/>
      <c r="E23" s="16"/>
      <c r="F23" s="16"/>
      <c r="G23" s="16"/>
      <c r="H23" s="16"/>
      <c r="I23" s="16"/>
    </row>
    <row r="24" spans="1:10">
      <c r="C24" s="16"/>
      <c r="D24" s="16"/>
      <c r="E24" s="16"/>
      <c r="F24" s="16"/>
      <c r="G24" s="16"/>
      <c r="H24" s="16"/>
      <c r="I24" s="16"/>
    </row>
    <row r="26" spans="1:10">
      <c r="F26" s="442" t="s">
        <v>143</v>
      </c>
      <c r="G26" s="442"/>
      <c r="H26" s="442"/>
      <c r="I26" s="442"/>
      <c r="J26" s="442"/>
    </row>
    <row r="27" spans="1:10">
      <c r="F27" s="442"/>
      <c r="G27" s="442"/>
      <c r="H27" s="442"/>
      <c r="I27" s="442"/>
      <c r="J27" s="442"/>
    </row>
    <row r="28" spans="1:10">
      <c r="F28" s="440" t="s">
        <v>124</v>
      </c>
      <c r="G28" s="440"/>
      <c r="H28" s="440"/>
      <c r="I28" s="440"/>
      <c r="J28" s="440"/>
    </row>
    <row r="29" spans="1:10">
      <c r="F29" s="440"/>
      <c r="G29" s="440"/>
      <c r="H29" s="440"/>
      <c r="I29" s="440"/>
      <c r="J29" s="440"/>
    </row>
    <row r="30" spans="1:10">
      <c r="F30" s="440" t="s">
        <v>34</v>
      </c>
      <c r="G30" s="440"/>
      <c r="H30" s="440"/>
      <c r="I30" s="440"/>
      <c r="J30" s="440"/>
    </row>
    <row r="31" spans="1:10">
      <c r="F31" s="440"/>
      <c r="G31" s="440"/>
      <c r="H31" s="440"/>
      <c r="I31" s="440"/>
      <c r="J31" s="440"/>
    </row>
    <row r="32" spans="1:10">
      <c r="F32" s="440" t="s">
        <v>35</v>
      </c>
      <c r="G32" s="440"/>
      <c r="H32" s="440"/>
      <c r="I32" s="440"/>
      <c r="J32" s="440"/>
    </row>
    <row r="33" spans="6:10">
      <c r="F33" s="440"/>
      <c r="G33" s="440"/>
      <c r="H33" s="440"/>
      <c r="I33" s="440"/>
      <c r="J33" s="440"/>
    </row>
    <row r="34" spans="6:10" ht="12.75" customHeight="1">
      <c r="F34" s="442" t="s">
        <v>286</v>
      </c>
      <c r="G34" s="442"/>
      <c r="H34" s="442"/>
      <c r="I34" s="442"/>
      <c r="J34" s="442"/>
    </row>
    <row r="35" spans="6:10">
      <c r="F35" s="442"/>
      <c r="G35" s="442"/>
      <c r="H35" s="442"/>
      <c r="I35" s="442"/>
      <c r="J35" s="442"/>
    </row>
    <row r="36" spans="6:10">
      <c r="F36" s="442"/>
      <c r="G36" s="442"/>
      <c r="H36" s="442"/>
      <c r="I36" s="442"/>
      <c r="J36" s="442"/>
    </row>
    <row r="37" spans="6:10">
      <c r="F37" s="440"/>
      <c r="G37" s="440"/>
      <c r="H37" s="440"/>
      <c r="I37" s="440"/>
      <c r="J37" s="440"/>
    </row>
  </sheetData>
  <mergeCells count="20">
    <mergeCell ref="F32:J33"/>
    <mergeCell ref="A16:J16"/>
    <mergeCell ref="A17:J17"/>
    <mergeCell ref="F37:J37"/>
    <mergeCell ref="F34:J36"/>
    <mergeCell ref="A19:J19"/>
    <mergeCell ref="A20:J20"/>
    <mergeCell ref="A22:J22"/>
    <mergeCell ref="F26:J27"/>
    <mergeCell ref="F28:J29"/>
    <mergeCell ref="F30:J31"/>
    <mergeCell ref="A15:J15"/>
    <mergeCell ref="F1:J1"/>
    <mergeCell ref="F3:J3"/>
    <mergeCell ref="F5:J5"/>
    <mergeCell ref="F4:J4"/>
    <mergeCell ref="F7:J7"/>
    <mergeCell ref="B12:F12"/>
    <mergeCell ref="A14:I14"/>
    <mergeCell ref="H9:J9"/>
  </mergeCells>
  <phoneticPr fontId="5" type="noConversion"/>
  <pageMargins left="0.59055118110236227" right="0.59055118110236227" top="0.59055118110236227" bottom="0.59055118110236227" header="0.51181102362204722" footer="0.51181102362204722"/>
  <pageSetup paperSize="9" scale="95" orientation="landscape" r:id="rId1"/>
  <headerFooter alignWithMargins="0"/>
</worksheet>
</file>

<file path=xl/worksheets/sheet2.xml><?xml version="1.0" encoding="utf-8"?>
<worksheet xmlns="http://schemas.openxmlformats.org/spreadsheetml/2006/main" xmlns:r="http://schemas.openxmlformats.org/officeDocument/2006/relationships">
  <dimension ref="A1:BA28"/>
  <sheetViews>
    <sheetView view="pageBreakPreview" zoomScale="80" zoomScaleSheetLayoutView="80" workbookViewId="0">
      <selection activeCell="AB23" sqref="AB23"/>
    </sheetView>
  </sheetViews>
  <sheetFormatPr defaultColWidth="3.42578125" defaultRowHeight="27" customHeight="1"/>
  <cols>
    <col min="1" max="1" width="6.5703125" style="3" customWidth="1"/>
    <col min="2" max="48" width="3.42578125" style="3" customWidth="1"/>
    <col min="49" max="49" width="3.85546875" style="3" customWidth="1"/>
    <col min="50" max="16384" width="3.42578125" style="3"/>
  </cols>
  <sheetData>
    <row r="1" spans="1:53" ht="27" customHeight="1">
      <c r="A1" s="480" t="s">
        <v>22</v>
      </c>
      <c r="B1" s="480"/>
      <c r="C1" s="480"/>
      <c r="D1" s="480"/>
      <c r="E1" s="480"/>
      <c r="F1" s="480"/>
      <c r="G1" s="480"/>
      <c r="H1" s="480"/>
      <c r="I1" s="480"/>
      <c r="J1" s="480"/>
      <c r="K1" s="480"/>
      <c r="L1" s="480"/>
      <c r="M1" s="480"/>
      <c r="N1" s="480"/>
      <c r="O1" s="480"/>
      <c r="P1" s="480"/>
      <c r="Q1" s="480"/>
      <c r="R1" s="480"/>
      <c r="S1" s="480"/>
      <c r="T1" s="480"/>
      <c r="U1" s="480"/>
      <c r="V1" s="480"/>
      <c r="W1" s="480"/>
      <c r="X1" s="480"/>
      <c r="Y1" s="480"/>
      <c r="Z1" s="480"/>
      <c r="AA1" s="480"/>
      <c r="AB1" s="480"/>
      <c r="AC1" s="480"/>
      <c r="AD1" s="480"/>
      <c r="AE1" s="480"/>
      <c r="AF1" s="480"/>
      <c r="AG1" s="480"/>
      <c r="AH1" s="480"/>
      <c r="AI1" s="480"/>
      <c r="AJ1" s="480"/>
      <c r="AK1" s="480"/>
      <c r="AL1" s="480"/>
      <c r="AM1" s="480"/>
      <c r="AN1" s="480"/>
      <c r="AO1" s="480"/>
      <c r="AP1" s="480"/>
      <c r="AQ1" s="480"/>
      <c r="AR1" s="480"/>
      <c r="AS1" s="480"/>
      <c r="AT1" s="480"/>
      <c r="AU1" s="480"/>
      <c r="AV1" s="480"/>
      <c r="AW1" s="480"/>
      <c r="AX1" s="480"/>
      <c r="AY1" s="480"/>
      <c r="AZ1" s="480"/>
      <c r="BA1" s="480"/>
    </row>
    <row r="2" spans="1:53" ht="27" customHeight="1" thickBot="1">
      <c r="X2" s="445"/>
      <c r="Y2" s="446"/>
      <c r="Z2" s="446"/>
      <c r="AA2" s="446"/>
      <c r="AB2" s="446"/>
    </row>
    <row r="3" spans="1:53" ht="26.25" customHeight="1">
      <c r="A3" s="462" t="s">
        <v>15</v>
      </c>
      <c r="B3" s="453" t="s">
        <v>1</v>
      </c>
      <c r="C3" s="454"/>
      <c r="D3" s="454"/>
      <c r="E3" s="455"/>
      <c r="F3" s="462" t="s">
        <v>376</v>
      </c>
      <c r="G3" s="453" t="s">
        <v>2</v>
      </c>
      <c r="H3" s="454"/>
      <c r="I3" s="455"/>
      <c r="J3" s="462" t="s">
        <v>377</v>
      </c>
      <c r="K3" s="453" t="s">
        <v>3</v>
      </c>
      <c r="L3" s="454"/>
      <c r="M3" s="454"/>
      <c r="N3" s="455"/>
      <c r="O3" s="453" t="s">
        <v>4</v>
      </c>
      <c r="P3" s="454"/>
      <c r="Q3" s="454"/>
      <c r="R3" s="455"/>
      <c r="S3" s="462" t="s">
        <v>378</v>
      </c>
      <c r="T3" s="453" t="s">
        <v>5</v>
      </c>
      <c r="U3" s="454"/>
      <c r="V3" s="455"/>
      <c r="W3" s="462" t="s">
        <v>379</v>
      </c>
      <c r="X3" s="454" t="s">
        <v>6</v>
      </c>
      <c r="Y3" s="454"/>
      <c r="Z3" s="455"/>
      <c r="AA3" s="462" t="s">
        <v>380</v>
      </c>
      <c r="AB3" s="453" t="s">
        <v>7</v>
      </c>
      <c r="AC3" s="454"/>
      <c r="AD3" s="454"/>
      <c r="AE3" s="455"/>
      <c r="AF3" s="465" t="s">
        <v>381</v>
      </c>
      <c r="AG3" s="471" t="s">
        <v>8</v>
      </c>
      <c r="AH3" s="471"/>
      <c r="AI3" s="472"/>
      <c r="AJ3" s="465" t="s">
        <v>382</v>
      </c>
      <c r="AK3" s="470" t="s">
        <v>9</v>
      </c>
      <c r="AL3" s="471"/>
      <c r="AM3" s="471"/>
      <c r="AN3" s="472"/>
      <c r="AO3" s="470" t="s">
        <v>10</v>
      </c>
      <c r="AP3" s="471"/>
      <c r="AQ3" s="471"/>
      <c r="AR3" s="472"/>
      <c r="AS3" s="465" t="s">
        <v>383</v>
      </c>
      <c r="AT3" s="470" t="s">
        <v>11</v>
      </c>
      <c r="AU3" s="471"/>
      <c r="AV3" s="472"/>
      <c r="AW3" s="465" t="s">
        <v>347</v>
      </c>
      <c r="AX3" s="470" t="s">
        <v>12</v>
      </c>
      <c r="AY3" s="471"/>
      <c r="AZ3" s="471"/>
      <c r="BA3" s="472"/>
    </row>
    <row r="4" spans="1:53" ht="9.75" customHeight="1">
      <c r="A4" s="463"/>
      <c r="B4" s="456"/>
      <c r="C4" s="457"/>
      <c r="D4" s="457"/>
      <c r="E4" s="458"/>
      <c r="F4" s="463"/>
      <c r="G4" s="456"/>
      <c r="H4" s="457"/>
      <c r="I4" s="458"/>
      <c r="J4" s="463"/>
      <c r="K4" s="456"/>
      <c r="L4" s="457"/>
      <c r="M4" s="457"/>
      <c r="N4" s="458"/>
      <c r="O4" s="456"/>
      <c r="P4" s="457"/>
      <c r="Q4" s="457"/>
      <c r="R4" s="458"/>
      <c r="S4" s="463"/>
      <c r="T4" s="456"/>
      <c r="U4" s="457"/>
      <c r="V4" s="458"/>
      <c r="W4" s="463"/>
      <c r="X4" s="457"/>
      <c r="Y4" s="457"/>
      <c r="Z4" s="458"/>
      <c r="AA4" s="463"/>
      <c r="AB4" s="456"/>
      <c r="AC4" s="457"/>
      <c r="AD4" s="457"/>
      <c r="AE4" s="458"/>
      <c r="AF4" s="466"/>
      <c r="AG4" s="474"/>
      <c r="AH4" s="474"/>
      <c r="AI4" s="475"/>
      <c r="AJ4" s="466"/>
      <c r="AK4" s="473"/>
      <c r="AL4" s="474"/>
      <c r="AM4" s="474"/>
      <c r="AN4" s="475"/>
      <c r="AO4" s="473"/>
      <c r="AP4" s="474"/>
      <c r="AQ4" s="474"/>
      <c r="AR4" s="475"/>
      <c r="AS4" s="466"/>
      <c r="AT4" s="473"/>
      <c r="AU4" s="474"/>
      <c r="AV4" s="475"/>
      <c r="AW4" s="466"/>
      <c r="AX4" s="473"/>
      <c r="AY4" s="474"/>
      <c r="AZ4" s="474"/>
      <c r="BA4" s="475"/>
    </row>
    <row r="5" spans="1:53" ht="6.75" customHeight="1" thickBot="1">
      <c r="A5" s="463"/>
      <c r="B5" s="459"/>
      <c r="C5" s="460"/>
      <c r="D5" s="460"/>
      <c r="E5" s="461"/>
      <c r="F5" s="463"/>
      <c r="G5" s="459"/>
      <c r="H5" s="460"/>
      <c r="I5" s="461"/>
      <c r="J5" s="463"/>
      <c r="K5" s="459"/>
      <c r="L5" s="460"/>
      <c r="M5" s="460"/>
      <c r="N5" s="461"/>
      <c r="O5" s="459"/>
      <c r="P5" s="460"/>
      <c r="Q5" s="460"/>
      <c r="R5" s="461"/>
      <c r="S5" s="463"/>
      <c r="T5" s="459"/>
      <c r="U5" s="460"/>
      <c r="V5" s="461"/>
      <c r="W5" s="463"/>
      <c r="X5" s="460"/>
      <c r="Y5" s="460"/>
      <c r="Z5" s="461"/>
      <c r="AA5" s="463"/>
      <c r="AB5" s="459"/>
      <c r="AC5" s="460"/>
      <c r="AD5" s="460"/>
      <c r="AE5" s="461"/>
      <c r="AF5" s="466"/>
      <c r="AG5" s="477"/>
      <c r="AH5" s="477"/>
      <c r="AI5" s="478"/>
      <c r="AJ5" s="466"/>
      <c r="AK5" s="476"/>
      <c r="AL5" s="477"/>
      <c r="AM5" s="477"/>
      <c r="AN5" s="478"/>
      <c r="AO5" s="476"/>
      <c r="AP5" s="477"/>
      <c r="AQ5" s="477"/>
      <c r="AR5" s="478"/>
      <c r="AS5" s="466"/>
      <c r="AT5" s="476"/>
      <c r="AU5" s="477"/>
      <c r="AV5" s="478"/>
      <c r="AW5" s="466"/>
      <c r="AX5" s="476"/>
      <c r="AY5" s="477"/>
      <c r="AZ5" s="477"/>
      <c r="BA5" s="478"/>
    </row>
    <row r="6" spans="1:53" ht="23.25" customHeight="1">
      <c r="A6" s="463"/>
      <c r="B6" s="29">
        <v>1</v>
      </c>
      <c r="C6" s="30">
        <v>8</v>
      </c>
      <c r="D6" s="30">
        <v>15</v>
      </c>
      <c r="E6" s="31">
        <v>22</v>
      </c>
      <c r="F6" s="463"/>
      <c r="G6" s="29">
        <v>6</v>
      </c>
      <c r="H6" s="30">
        <v>13</v>
      </c>
      <c r="I6" s="31">
        <v>20</v>
      </c>
      <c r="J6" s="463"/>
      <c r="K6" s="391">
        <v>3</v>
      </c>
      <c r="L6" s="30">
        <v>10</v>
      </c>
      <c r="M6" s="30">
        <v>17</v>
      </c>
      <c r="N6" s="31">
        <v>24</v>
      </c>
      <c r="O6" s="32">
        <v>1</v>
      </c>
      <c r="P6" s="30">
        <v>8</v>
      </c>
      <c r="Q6" s="30">
        <v>15</v>
      </c>
      <c r="R6" s="31">
        <v>22</v>
      </c>
      <c r="S6" s="463"/>
      <c r="T6" s="29">
        <v>5</v>
      </c>
      <c r="U6" s="30">
        <v>12</v>
      </c>
      <c r="V6" s="31">
        <v>19</v>
      </c>
      <c r="W6" s="463"/>
      <c r="X6" s="29">
        <v>2</v>
      </c>
      <c r="Y6" s="30">
        <v>9</v>
      </c>
      <c r="Z6" s="31">
        <v>16</v>
      </c>
      <c r="AA6" s="463"/>
      <c r="AB6" s="391">
        <v>2</v>
      </c>
      <c r="AC6" s="30">
        <v>9</v>
      </c>
      <c r="AD6" s="30">
        <v>16</v>
      </c>
      <c r="AE6" s="33">
        <v>23</v>
      </c>
      <c r="AF6" s="466"/>
      <c r="AG6" s="34">
        <v>6</v>
      </c>
      <c r="AH6" s="35">
        <v>13</v>
      </c>
      <c r="AI6" s="33">
        <v>20</v>
      </c>
      <c r="AJ6" s="466"/>
      <c r="AK6" s="34">
        <v>4</v>
      </c>
      <c r="AL6" s="35">
        <v>11</v>
      </c>
      <c r="AM6" s="35">
        <v>18</v>
      </c>
      <c r="AN6" s="33">
        <v>25</v>
      </c>
      <c r="AO6" s="36">
        <v>1</v>
      </c>
      <c r="AP6" s="35">
        <v>8</v>
      </c>
      <c r="AQ6" s="35">
        <v>15</v>
      </c>
      <c r="AR6" s="33">
        <v>22</v>
      </c>
      <c r="AS6" s="466"/>
      <c r="AT6" s="34">
        <v>6</v>
      </c>
      <c r="AU6" s="35">
        <v>13</v>
      </c>
      <c r="AV6" s="33">
        <v>20</v>
      </c>
      <c r="AW6" s="466"/>
      <c r="AX6" s="34">
        <v>3</v>
      </c>
      <c r="AY6" s="35">
        <v>10</v>
      </c>
      <c r="AZ6" s="35">
        <v>17</v>
      </c>
      <c r="BA6" s="33">
        <v>24</v>
      </c>
    </row>
    <row r="7" spans="1:53" ht="23.25" customHeight="1" thickBot="1">
      <c r="A7" s="464"/>
      <c r="B7" s="8">
        <v>7</v>
      </c>
      <c r="C7" s="9">
        <v>14</v>
      </c>
      <c r="D7" s="9">
        <v>21</v>
      </c>
      <c r="E7" s="17">
        <v>28</v>
      </c>
      <c r="F7" s="464"/>
      <c r="G7" s="8">
        <v>12</v>
      </c>
      <c r="H7" s="9">
        <v>19</v>
      </c>
      <c r="I7" s="17">
        <v>26</v>
      </c>
      <c r="J7" s="464"/>
      <c r="K7" s="392">
        <v>9</v>
      </c>
      <c r="L7" s="9">
        <v>16</v>
      </c>
      <c r="M7" s="9">
        <v>23</v>
      </c>
      <c r="N7" s="17">
        <v>30</v>
      </c>
      <c r="O7" s="8">
        <v>7</v>
      </c>
      <c r="P7" s="9">
        <v>14</v>
      </c>
      <c r="Q7" s="9">
        <v>21</v>
      </c>
      <c r="R7" s="17">
        <v>28</v>
      </c>
      <c r="S7" s="463"/>
      <c r="T7" s="366">
        <v>11</v>
      </c>
      <c r="U7" s="378">
        <v>18</v>
      </c>
      <c r="V7" s="380">
        <v>25</v>
      </c>
      <c r="W7" s="464"/>
      <c r="X7" s="8">
        <v>8</v>
      </c>
      <c r="Y7" s="9">
        <v>15</v>
      </c>
      <c r="Z7" s="17">
        <v>22</v>
      </c>
      <c r="AA7" s="464"/>
      <c r="AB7" s="392">
        <v>8</v>
      </c>
      <c r="AC7" s="9">
        <v>15</v>
      </c>
      <c r="AD7" s="9">
        <v>22</v>
      </c>
      <c r="AE7" s="11">
        <v>29</v>
      </c>
      <c r="AF7" s="467"/>
      <c r="AG7" s="18">
        <v>12</v>
      </c>
      <c r="AH7" s="10">
        <v>19</v>
      </c>
      <c r="AI7" s="11">
        <v>26</v>
      </c>
      <c r="AJ7" s="467"/>
      <c r="AK7" s="18">
        <v>10</v>
      </c>
      <c r="AL7" s="10">
        <v>17</v>
      </c>
      <c r="AM7" s="10">
        <v>14</v>
      </c>
      <c r="AN7" s="11">
        <v>31</v>
      </c>
      <c r="AO7" s="18">
        <v>7</v>
      </c>
      <c r="AP7" s="10">
        <v>14</v>
      </c>
      <c r="AQ7" s="10">
        <v>21</v>
      </c>
      <c r="AR7" s="11">
        <v>28</v>
      </c>
      <c r="AS7" s="467"/>
      <c r="AT7" s="18">
        <v>12</v>
      </c>
      <c r="AU7" s="10">
        <v>19</v>
      </c>
      <c r="AV7" s="11">
        <v>26</v>
      </c>
      <c r="AW7" s="467"/>
      <c r="AX7" s="18">
        <v>9</v>
      </c>
      <c r="AY7" s="10">
        <v>16</v>
      </c>
      <c r="AZ7" s="10">
        <v>23</v>
      </c>
      <c r="BA7" s="379">
        <v>30</v>
      </c>
    </row>
    <row r="8" spans="1:53" ht="32.25" customHeight="1" thickBot="1">
      <c r="A8" s="22" t="s">
        <v>403</v>
      </c>
      <c r="B8" s="24"/>
      <c r="C8" s="24"/>
      <c r="D8" s="24"/>
      <c r="E8" s="24"/>
      <c r="F8" s="24"/>
      <c r="G8" s="24"/>
      <c r="H8" s="24"/>
      <c r="I8" s="24"/>
      <c r="J8" s="23"/>
      <c r="K8" s="28"/>
      <c r="L8" s="28"/>
      <c r="M8" s="28"/>
      <c r="N8" s="28"/>
      <c r="O8" s="23"/>
      <c r="P8" s="300"/>
      <c r="Q8" s="24"/>
      <c r="R8" s="19"/>
      <c r="S8" s="23" t="s">
        <v>164</v>
      </c>
      <c r="T8" s="24" t="s">
        <v>164</v>
      </c>
      <c r="U8" s="23"/>
      <c r="V8" s="269"/>
      <c r="W8" s="19"/>
      <c r="X8" s="20"/>
      <c r="Y8" s="21"/>
      <c r="Z8" s="21"/>
      <c r="AA8" s="21"/>
      <c r="AB8" s="21"/>
      <c r="AC8" s="21"/>
      <c r="AD8" s="21"/>
      <c r="AE8" s="21"/>
      <c r="AF8" s="21"/>
      <c r="AG8" s="268"/>
      <c r="AH8" s="268"/>
      <c r="AI8" s="268"/>
      <c r="AJ8" s="268"/>
      <c r="AK8" s="21"/>
      <c r="AL8" s="21"/>
      <c r="AM8" s="21"/>
      <c r="AN8" s="21"/>
      <c r="AO8" s="21"/>
      <c r="AP8" s="21"/>
      <c r="AQ8" s="21" t="s">
        <v>136</v>
      </c>
      <c r="AR8" s="268" t="s">
        <v>136</v>
      </c>
      <c r="AS8" s="268" t="s">
        <v>164</v>
      </c>
      <c r="AT8" s="268" t="s">
        <v>164</v>
      </c>
      <c r="AU8" s="268" t="s">
        <v>164</v>
      </c>
      <c r="AV8" s="268" t="s">
        <v>164</v>
      </c>
      <c r="AW8" s="268" t="s">
        <v>164</v>
      </c>
      <c r="AX8" s="268" t="s">
        <v>164</v>
      </c>
      <c r="AY8" s="268" t="s">
        <v>164</v>
      </c>
      <c r="AZ8" s="268" t="s">
        <v>164</v>
      </c>
      <c r="BA8" s="390" t="s">
        <v>164</v>
      </c>
    </row>
    <row r="9" spans="1:53" ht="32.25" customHeight="1" thickBot="1">
      <c r="A9" s="26" t="s">
        <v>396</v>
      </c>
      <c r="B9" s="24"/>
      <c r="C9" s="24"/>
      <c r="D9" s="23"/>
      <c r="E9" s="28" t="s">
        <v>137</v>
      </c>
      <c r="F9" s="23" t="s">
        <v>137</v>
      </c>
      <c r="G9" s="28" t="s">
        <v>137</v>
      </c>
      <c r="H9" s="28" t="s">
        <v>137</v>
      </c>
      <c r="I9" s="28"/>
      <c r="J9" s="269"/>
      <c r="K9" s="269"/>
      <c r="L9" s="269"/>
      <c r="M9" s="269"/>
      <c r="N9" s="23"/>
      <c r="O9" s="269"/>
      <c r="P9" s="269"/>
      <c r="Q9" s="24"/>
      <c r="R9" s="20"/>
      <c r="S9" s="23" t="s">
        <v>164</v>
      </c>
      <c r="T9" s="24" t="s">
        <v>164</v>
      </c>
      <c r="U9" s="23"/>
      <c r="V9" s="381"/>
      <c r="W9" s="24" t="s">
        <v>137</v>
      </c>
      <c r="X9" s="24" t="s">
        <v>137</v>
      </c>
      <c r="Y9" s="24" t="s">
        <v>137</v>
      </c>
      <c r="Z9" s="24"/>
      <c r="AA9" s="24"/>
      <c r="AB9" s="24"/>
      <c r="AC9" s="24"/>
      <c r="AD9" s="24"/>
      <c r="AE9" s="24"/>
      <c r="AF9" s="24"/>
      <c r="AG9" s="23"/>
      <c r="AH9" s="269"/>
      <c r="AI9" s="269"/>
      <c r="AJ9" s="269"/>
      <c r="AK9" s="24"/>
      <c r="AL9" s="24"/>
      <c r="AM9" s="24"/>
      <c r="AN9" s="24"/>
      <c r="AO9" s="24" t="s">
        <v>163</v>
      </c>
      <c r="AP9" s="24" t="s">
        <v>136</v>
      </c>
      <c r="AQ9" s="270" t="s">
        <v>164</v>
      </c>
      <c r="AR9" s="21" t="s">
        <v>164</v>
      </c>
      <c r="AS9" s="389" t="s">
        <v>164</v>
      </c>
      <c r="AT9" s="389" t="s">
        <v>164</v>
      </c>
      <c r="AU9" s="389" t="s">
        <v>164</v>
      </c>
      <c r="AV9" s="389" t="s">
        <v>164</v>
      </c>
      <c r="AW9" s="389" t="s">
        <v>164</v>
      </c>
      <c r="AX9" s="389" t="s">
        <v>164</v>
      </c>
      <c r="AY9" s="389" t="s">
        <v>164</v>
      </c>
      <c r="AZ9" s="389" t="s">
        <v>164</v>
      </c>
      <c r="BA9" s="394" t="s">
        <v>164</v>
      </c>
    </row>
    <row r="10" spans="1:53" ht="32.25" customHeight="1" thickBot="1">
      <c r="A10" s="398" t="s">
        <v>397</v>
      </c>
      <c r="B10" s="399"/>
      <c r="C10" s="399" t="s">
        <v>137</v>
      </c>
      <c r="D10" s="400" t="s">
        <v>137</v>
      </c>
      <c r="E10" s="401"/>
      <c r="F10" s="400"/>
      <c r="G10" s="401"/>
      <c r="H10" s="401"/>
      <c r="I10" s="401"/>
      <c r="J10" s="402"/>
      <c r="K10" s="402"/>
      <c r="L10" s="403"/>
      <c r="M10" s="403"/>
      <c r="N10" s="399"/>
      <c r="O10" s="403"/>
      <c r="P10" s="404" t="s">
        <v>137</v>
      </c>
      <c r="Q10" s="399" t="s">
        <v>137</v>
      </c>
      <c r="R10" s="405"/>
      <c r="S10" s="400"/>
      <c r="T10" s="399"/>
      <c r="U10" s="400"/>
      <c r="V10" s="406"/>
      <c r="W10" s="399"/>
      <c r="X10" s="399"/>
      <c r="Y10" s="399"/>
      <c r="Z10" s="399" t="s">
        <v>137</v>
      </c>
      <c r="AA10" s="399"/>
      <c r="AB10" s="399"/>
      <c r="AC10" s="399" t="s">
        <v>137</v>
      </c>
      <c r="AD10" s="399" t="s">
        <v>137</v>
      </c>
      <c r="AE10" s="399"/>
      <c r="AF10" s="399"/>
      <c r="AG10" s="399"/>
      <c r="AH10" s="403"/>
      <c r="AI10" s="403"/>
      <c r="AJ10" s="402"/>
      <c r="AK10" s="399"/>
      <c r="AL10" s="399"/>
      <c r="AM10" s="399"/>
      <c r="AN10" s="399"/>
      <c r="AO10" s="399" t="s">
        <v>163</v>
      </c>
      <c r="AP10" s="399" t="s">
        <v>136</v>
      </c>
      <c r="AQ10" s="407" t="s">
        <v>164</v>
      </c>
      <c r="AR10" s="408" t="s">
        <v>164</v>
      </c>
      <c r="AS10" s="399" t="s">
        <v>164</v>
      </c>
      <c r="AT10" s="409" t="s">
        <v>164</v>
      </c>
      <c r="AU10" s="409" t="s">
        <v>164</v>
      </c>
      <c r="AV10" s="409" t="s">
        <v>164</v>
      </c>
      <c r="AW10" s="409" t="s">
        <v>164</v>
      </c>
      <c r="AX10" s="409" t="s">
        <v>164</v>
      </c>
      <c r="AY10" s="409" t="s">
        <v>164</v>
      </c>
      <c r="AZ10" s="410" t="s">
        <v>164</v>
      </c>
      <c r="BA10" s="420" t="s">
        <v>164</v>
      </c>
    </row>
    <row r="11" spans="1:53" ht="32.25" customHeight="1" thickBot="1">
      <c r="A11" s="26" t="s">
        <v>398</v>
      </c>
      <c r="B11" s="24"/>
      <c r="C11" s="24"/>
      <c r="D11" s="269"/>
      <c r="E11" s="269"/>
      <c r="F11" s="269"/>
      <c r="G11" s="269"/>
      <c r="H11" s="269"/>
      <c r="I11" s="269"/>
      <c r="J11" s="23"/>
      <c r="K11" s="23"/>
      <c r="L11" s="24" t="s">
        <v>137</v>
      </c>
      <c r="M11" s="24" t="s">
        <v>137</v>
      </c>
      <c r="N11" s="24" t="s">
        <v>137</v>
      </c>
      <c r="O11" s="24"/>
      <c r="P11" s="23"/>
      <c r="Q11" s="23"/>
      <c r="R11" s="307" t="s">
        <v>136</v>
      </c>
      <c r="S11" s="23" t="s">
        <v>164</v>
      </c>
      <c r="T11" s="24" t="s">
        <v>164</v>
      </c>
      <c r="U11" s="23"/>
      <c r="V11" s="381"/>
      <c r="W11" s="24"/>
      <c r="X11" s="24"/>
      <c r="Y11" s="24"/>
      <c r="Z11" s="24"/>
      <c r="AA11" s="24"/>
      <c r="AB11" s="24"/>
      <c r="AC11" s="24"/>
      <c r="AD11" s="24"/>
      <c r="AE11" s="24" t="s">
        <v>137</v>
      </c>
      <c r="AF11" s="24" t="s">
        <v>137</v>
      </c>
      <c r="AG11" s="24" t="s">
        <v>137</v>
      </c>
      <c r="AH11" s="24"/>
      <c r="AI11" s="24"/>
      <c r="AJ11" s="23"/>
      <c r="AK11" s="28"/>
      <c r="AL11" s="28"/>
      <c r="AM11" s="24"/>
      <c r="AN11" s="24"/>
      <c r="AO11" s="24" t="s">
        <v>163</v>
      </c>
      <c r="AP11" s="24" t="s">
        <v>163</v>
      </c>
      <c r="AQ11" s="21" t="s">
        <v>136</v>
      </c>
      <c r="AR11" s="24" t="s">
        <v>137</v>
      </c>
      <c r="AS11" s="24" t="s">
        <v>137</v>
      </c>
      <c r="AT11" s="23" t="s">
        <v>137</v>
      </c>
      <c r="AU11" s="23" t="s">
        <v>137</v>
      </c>
      <c r="AV11" s="23" t="s">
        <v>164</v>
      </c>
      <c r="AW11" s="23" t="s">
        <v>164</v>
      </c>
      <c r="AX11" s="23" t="s">
        <v>164</v>
      </c>
      <c r="AY11" s="23" t="s">
        <v>164</v>
      </c>
      <c r="AZ11" s="25" t="s">
        <v>164</v>
      </c>
      <c r="BA11" s="27" t="s">
        <v>164</v>
      </c>
    </row>
    <row r="12" spans="1:53" ht="32.25" customHeight="1" thickBot="1">
      <c r="A12" s="398" t="s">
        <v>399</v>
      </c>
      <c r="B12" s="399"/>
      <c r="C12" s="399"/>
      <c r="D12" s="403"/>
      <c r="E12" s="403"/>
      <c r="F12" s="403"/>
      <c r="G12" s="411"/>
      <c r="H12" s="408" t="s">
        <v>137</v>
      </c>
      <c r="I12" s="408" t="s">
        <v>137</v>
      </c>
      <c r="J12" s="399" t="s">
        <v>137</v>
      </c>
      <c r="K12" s="399"/>
      <c r="L12" s="399"/>
      <c r="M12" s="399"/>
      <c r="N12" s="399"/>
      <c r="O12" s="399"/>
      <c r="P12" s="399"/>
      <c r="Q12" s="412"/>
      <c r="R12" s="405"/>
      <c r="S12" s="412"/>
      <c r="T12" s="399"/>
      <c r="U12" s="400"/>
      <c r="V12" s="406"/>
      <c r="W12" s="399"/>
      <c r="X12" s="399"/>
      <c r="Y12" s="399"/>
      <c r="Z12" s="399"/>
      <c r="AA12" s="399"/>
      <c r="AB12" s="399"/>
      <c r="AC12" s="399"/>
      <c r="AD12" s="399"/>
      <c r="AE12" s="399"/>
      <c r="AF12" s="399"/>
      <c r="AG12" s="399" t="s">
        <v>137</v>
      </c>
      <c r="AH12" s="399" t="s">
        <v>137</v>
      </c>
      <c r="AI12" s="399" t="s">
        <v>137</v>
      </c>
      <c r="AJ12" s="412"/>
      <c r="AK12" s="399"/>
      <c r="AL12" s="399"/>
      <c r="AM12" s="399"/>
      <c r="AN12" s="399"/>
      <c r="AO12" s="399" t="s">
        <v>163</v>
      </c>
      <c r="AP12" s="399" t="s">
        <v>163</v>
      </c>
      <c r="AQ12" s="408" t="s">
        <v>136</v>
      </c>
      <c r="AR12" s="399" t="s">
        <v>137</v>
      </c>
      <c r="AS12" s="399" t="s">
        <v>137</v>
      </c>
      <c r="AT12" s="400" t="s">
        <v>137</v>
      </c>
      <c r="AU12" s="400" t="s">
        <v>137</v>
      </c>
      <c r="AV12" s="400" t="s">
        <v>164</v>
      </c>
      <c r="AW12" s="400" t="s">
        <v>164</v>
      </c>
      <c r="AX12" s="400" t="s">
        <v>164</v>
      </c>
      <c r="AY12" s="400" t="s">
        <v>164</v>
      </c>
      <c r="AZ12" s="413" t="s">
        <v>164</v>
      </c>
      <c r="BA12" s="414" t="s">
        <v>164</v>
      </c>
    </row>
    <row r="13" spans="1:53" ht="32.25" customHeight="1" thickBot="1">
      <c r="A13" s="22" t="s">
        <v>400</v>
      </c>
      <c r="B13" s="28"/>
      <c r="C13" s="28"/>
      <c r="D13" s="28"/>
      <c r="E13" s="28"/>
      <c r="F13" s="28"/>
      <c r="G13" s="269"/>
      <c r="H13" s="269"/>
      <c r="I13" s="269"/>
      <c r="J13" s="28"/>
      <c r="K13" s="28"/>
      <c r="L13" s="28"/>
      <c r="M13" s="28"/>
      <c r="N13" s="23"/>
      <c r="O13" s="28" t="s">
        <v>137</v>
      </c>
      <c r="P13" s="28" t="s">
        <v>137</v>
      </c>
      <c r="Q13" s="269"/>
      <c r="R13" s="268" t="s">
        <v>136</v>
      </c>
      <c r="S13" s="395" t="s">
        <v>164</v>
      </c>
      <c r="T13" s="28" t="s">
        <v>164</v>
      </c>
      <c r="U13" s="23"/>
      <c r="V13" s="269"/>
      <c r="W13" s="28"/>
      <c r="X13" s="28"/>
      <c r="Y13" s="28"/>
      <c r="Z13" s="28"/>
      <c r="AA13" s="28"/>
      <c r="AB13" s="28"/>
      <c r="AC13" s="28"/>
      <c r="AD13" s="28" t="s">
        <v>137</v>
      </c>
      <c r="AE13" s="28" t="s">
        <v>136</v>
      </c>
      <c r="AF13" s="268" t="s">
        <v>167</v>
      </c>
      <c r="AG13" s="268" t="s">
        <v>167</v>
      </c>
      <c r="AH13" s="268" t="s">
        <v>167</v>
      </c>
      <c r="AI13" s="268" t="s">
        <v>167</v>
      </c>
      <c r="AJ13" s="269"/>
      <c r="AK13" s="269"/>
      <c r="AL13" s="269"/>
      <c r="AM13" s="396" t="s">
        <v>165</v>
      </c>
      <c r="AN13" s="396" t="s">
        <v>165</v>
      </c>
      <c r="AO13" s="396" t="s">
        <v>165</v>
      </c>
      <c r="AP13" s="396" t="s">
        <v>165</v>
      </c>
      <c r="AQ13" s="396" t="s">
        <v>165</v>
      </c>
      <c r="AR13" s="396" t="s">
        <v>165</v>
      </c>
      <c r="AS13" s="268"/>
      <c r="AT13" s="268"/>
      <c r="AU13" s="397"/>
      <c r="AV13" s="268"/>
      <c r="AW13" s="268"/>
      <c r="AX13" s="268"/>
      <c r="AY13" s="268"/>
      <c r="AZ13" s="268"/>
      <c r="BA13" s="393"/>
    </row>
    <row r="14" spans="1:53" ht="27" customHeight="1" thickBot="1">
      <c r="A14" s="405" t="s">
        <v>401</v>
      </c>
      <c r="B14" s="415"/>
      <c r="C14" s="415"/>
      <c r="D14" s="415"/>
      <c r="E14" s="415"/>
      <c r="F14" s="415"/>
      <c r="G14" s="415"/>
      <c r="H14" s="415"/>
      <c r="I14" s="415"/>
      <c r="J14" s="415"/>
      <c r="K14" s="415"/>
      <c r="L14" s="415"/>
      <c r="M14" s="405" t="s">
        <v>137</v>
      </c>
      <c r="N14" s="405" t="s">
        <v>137</v>
      </c>
      <c r="O14" s="415"/>
      <c r="P14" s="415"/>
      <c r="Q14" s="415"/>
      <c r="R14" s="408" t="s">
        <v>136</v>
      </c>
      <c r="S14" s="416" t="s">
        <v>164</v>
      </c>
      <c r="T14" s="399" t="s">
        <v>164</v>
      </c>
      <c r="U14" s="415"/>
      <c r="V14" s="415"/>
      <c r="W14" s="415"/>
      <c r="X14" s="417"/>
      <c r="Y14" s="411"/>
      <c r="Z14" s="411"/>
      <c r="AA14" s="411"/>
      <c r="AB14" s="411"/>
      <c r="AC14" s="408" t="s">
        <v>137</v>
      </c>
      <c r="AD14" s="411"/>
      <c r="AE14" s="412" t="s">
        <v>136</v>
      </c>
      <c r="AF14" s="408" t="s">
        <v>167</v>
      </c>
      <c r="AG14" s="408" t="s">
        <v>167</v>
      </c>
      <c r="AH14" s="408" t="s">
        <v>167</v>
      </c>
      <c r="AI14" s="408" t="s">
        <v>167</v>
      </c>
      <c r="AJ14" s="411"/>
      <c r="AK14" s="411"/>
      <c r="AL14" s="411"/>
      <c r="AM14" s="418" t="s">
        <v>165</v>
      </c>
      <c r="AN14" s="418" t="s">
        <v>165</v>
      </c>
      <c r="AO14" s="418" t="s">
        <v>165</v>
      </c>
      <c r="AP14" s="418" t="s">
        <v>165</v>
      </c>
      <c r="AQ14" s="418" t="s">
        <v>165</v>
      </c>
      <c r="AR14" s="418" t="s">
        <v>165</v>
      </c>
      <c r="AS14" s="411"/>
      <c r="AT14" s="411"/>
      <c r="AU14" s="411"/>
      <c r="AV14" s="411"/>
      <c r="AW14" s="411"/>
      <c r="AX14" s="411"/>
      <c r="AY14" s="411"/>
      <c r="AZ14" s="411"/>
      <c r="BA14" s="419"/>
    </row>
    <row r="15" spans="1:53" ht="27" customHeight="1">
      <c r="A15" s="7"/>
      <c r="B15" s="7"/>
      <c r="C15" s="7"/>
      <c r="D15" s="7"/>
      <c r="E15" s="7"/>
      <c r="F15" s="375"/>
      <c r="G15" s="375"/>
      <c r="H15" s="375"/>
      <c r="I15" s="375"/>
      <c r="J15" s="375"/>
      <c r="K15" s="375"/>
      <c r="L15" s="375"/>
      <c r="M15" s="375"/>
      <c r="N15" s="375"/>
      <c r="O15" s="375"/>
      <c r="P15" s="375"/>
      <c r="Q15" s="375"/>
      <c r="R15" s="375"/>
      <c r="S15" s="375"/>
      <c r="T15" s="375"/>
      <c r="U15" s="375"/>
      <c r="V15" s="375"/>
      <c r="W15" s="375"/>
      <c r="X15" s="37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row>
    <row r="16" spans="1:53" ht="93" customHeight="1" thickBot="1">
      <c r="A16" s="451" t="s">
        <v>16</v>
      </c>
      <c r="B16" s="452"/>
      <c r="C16" s="452"/>
      <c r="D16" s="452"/>
      <c r="E16" s="452" t="s">
        <v>13</v>
      </c>
      <c r="F16" s="452"/>
      <c r="G16" s="452"/>
      <c r="H16" s="452"/>
      <c r="I16" s="452"/>
      <c r="J16" s="452"/>
      <c r="K16" s="452"/>
      <c r="L16" s="452" t="s">
        <v>14</v>
      </c>
      <c r="M16" s="452"/>
      <c r="N16" s="452"/>
      <c r="O16" s="452"/>
      <c r="P16" s="452"/>
      <c r="Q16" s="452"/>
      <c r="R16" s="452"/>
      <c r="S16" s="452" t="s">
        <v>289</v>
      </c>
      <c r="T16" s="452"/>
      <c r="U16" s="452"/>
      <c r="V16" s="452"/>
      <c r="W16" s="452"/>
      <c r="X16" s="452"/>
      <c r="Y16" s="452"/>
      <c r="Z16" s="452" t="s">
        <v>290</v>
      </c>
      <c r="AA16" s="452"/>
      <c r="AB16" s="452"/>
      <c r="AC16" s="452"/>
      <c r="AD16" s="452"/>
      <c r="AE16" s="452"/>
      <c r="AF16" s="452"/>
      <c r="AG16" s="479" t="s">
        <v>0</v>
      </c>
      <c r="AH16" s="479"/>
      <c r="AI16" s="479"/>
      <c r="AJ16" s="479"/>
      <c r="AK16" s="479"/>
      <c r="AL16" s="479"/>
      <c r="AM16" s="479"/>
      <c r="AN16" s="479" t="s">
        <v>375</v>
      </c>
      <c r="AO16" s="479"/>
      <c r="AP16" s="479"/>
      <c r="AQ16" s="479"/>
      <c r="AR16" s="479"/>
      <c r="AS16" s="479"/>
      <c r="AT16" s="479"/>
      <c r="AU16" s="479" t="s">
        <v>42</v>
      </c>
      <c r="AV16" s="479"/>
      <c r="AW16" s="479"/>
      <c r="AX16" s="479"/>
      <c r="AY16" s="479"/>
      <c r="AZ16" s="479"/>
      <c r="BA16" s="479"/>
    </row>
    <row r="17" spans="1:53" ht="22.5" customHeight="1" thickBot="1">
      <c r="A17" s="452"/>
      <c r="B17" s="452"/>
      <c r="C17" s="452"/>
      <c r="D17" s="452"/>
      <c r="E17" s="376"/>
      <c r="F17" s="377"/>
      <c r="G17" s="369"/>
      <c r="H17" s="370"/>
      <c r="I17" s="370"/>
      <c r="J17" s="370"/>
      <c r="K17" s="371"/>
      <c r="L17" s="447" t="s">
        <v>166</v>
      </c>
      <c r="M17" s="448"/>
      <c r="N17" s="369"/>
      <c r="O17" s="370"/>
      <c r="P17" s="370"/>
      <c r="Q17" s="370"/>
      <c r="R17" s="371"/>
      <c r="S17" s="447" t="s">
        <v>137</v>
      </c>
      <c r="T17" s="448"/>
      <c r="U17" s="369"/>
      <c r="V17" s="370"/>
      <c r="W17" s="370"/>
      <c r="X17" s="370"/>
      <c r="Y17" s="372"/>
      <c r="Z17" s="449" t="s">
        <v>167</v>
      </c>
      <c r="AA17" s="450"/>
      <c r="AB17" s="372"/>
      <c r="AC17" s="372"/>
      <c r="AD17" s="372"/>
      <c r="AE17" s="372"/>
      <c r="AF17" s="373"/>
      <c r="AG17" s="468" t="s">
        <v>136</v>
      </c>
      <c r="AH17" s="469"/>
      <c r="AI17" s="374"/>
      <c r="AJ17" s="372"/>
      <c r="AK17" s="372"/>
      <c r="AL17" s="372"/>
      <c r="AM17" s="373"/>
      <c r="AN17" s="468" t="s">
        <v>165</v>
      </c>
      <c r="AO17" s="469"/>
      <c r="AP17" s="374"/>
      <c r="AQ17" s="372"/>
      <c r="AR17" s="372"/>
      <c r="AS17" s="372"/>
      <c r="AT17" s="373"/>
      <c r="AU17" s="468" t="s">
        <v>164</v>
      </c>
      <c r="AV17" s="469"/>
      <c r="AW17" s="374"/>
      <c r="AX17" s="372"/>
      <c r="AY17" s="372"/>
      <c r="AZ17" s="372"/>
      <c r="BA17" s="372"/>
    </row>
    <row r="18" spans="1:53" ht="27" customHeight="1">
      <c r="A18" s="7"/>
      <c r="B18" s="375"/>
      <c r="C18" s="7"/>
      <c r="D18" s="7"/>
      <c r="E18" s="7"/>
      <c r="F18" s="7"/>
      <c r="G18" s="7"/>
      <c r="H18" s="7"/>
      <c r="I18" s="7"/>
      <c r="J18" s="7"/>
      <c r="K18" s="7"/>
      <c r="L18" s="7"/>
      <c r="M18" s="7"/>
      <c r="N18" s="7"/>
      <c r="O18" s="7"/>
      <c r="P18" s="7"/>
      <c r="Q18" s="7"/>
      <c r="R18" s="7"/>
      <c r="S18" s="7"/>
      <c r="T18" s="7"/>
      <c r="U18" s="7"/>
      <c r="V18" s="7"/>
      <c r="W18" s="7"/>
      <c r="X18" s="7"/>
    </row>
    <row r="19" spans="1:53" ht="27" customHeight="1">
      <c r="A19" s="7"/>
      <c r="B19" s="7"/>
      <c r="C19" s="375"/>
      <c r="D19" s="375"/>
      <c r="E19" s="375"/>
      <c r="F19" s="375"/>
      <c r="G19" s="375"/>
      <c r="H19" s="375"/>
      <c r="I19" s="375"/>
      <c r="J19" s="375"/>
      <c r="K19" s="375"/>
      <c r="L19" s="375"/>
      <c r="M19" s="375"/>
      <c r="N19" s="375"/>
      <c r="O19" s="375"/>
      <c r="P19" s="375"/>
      <c r="Q19" s="375"/>
      <c r="R19" s="375"/>
      <c r="S19" s="375"/>
      <c r="T19" s="375"/>
      <c r="U19" s="375"/>
      <c r="V19" s="375"/>
      <c r="W19" s="375"/>
      <c r="X19" s="7"/>
    </row>
    <row r="20" spans="1:53" ht="27" customHeight="1">
      <c r="A20" s="444"/>
      <c r="B20" s="444"/>
      <c r="C20" s="375"/>
      <c r="D20" s="375"/>
      <c r="E20" s="375"/>
      <c r="F20" s="375"/>
      <c r="G20" s="375"/>
      <c r="H20" s="375"/>
      <c r="I20" s="375"/>
      <c r="J20" s="375"/>
      <c r="K20" s="375"/>
      <c r="L20" s="375"/>
      <c r="M20" s="375"/>
      <c r="N20" s="375"/>
      <c r="O20" s="375"/>
      <c r="P20" s="375"/>
      <c r="Q20" s="375"/>
      <c r="R20" s="375"/>
      <c r="S20" s="375"/>
      <c r="T20" s="375"/>
      <c r="U20" s="375"/>
      <c r="V20" s="375"/>
      <c r="W20" s="375"/>
      <c r="X20" s="7"/>
      <c r="AS20" s="154"/>
    </row>
    <row r="21" spans="1:53" ht="27" customHeight="1">
      <c r="B21" s="6"/>
    </row>
    <row r="22" spans="1:53" ht="27" customHeight="1">
      <c r="B22" s="6"/>
    </row>
    <row r="23" spans="1:53" ht="27" customHeight="1">
      <c r="A23" s="4"/>
      <c r="B23" s="4"/>
      <c r="C23" s="4"/>
      <c r="D23" s="4"/>
      <c r="E23" s="4"/>
      <c r="F23" s="4"/>
      <c r="G23" s="4"/>
      <c r="H23" s="4"/>
      <c r="I23" s="4"/>
      <c r="J23" s="4"/>
      <c r="K23" s="4"/>
      <c r="L23" s="4"/>
      <c r="M23" s="4"/>
      <c r="N23" s="4"/>
      <c r="O23" s="4"/>
      <c r="P23" s="4"/>
      <c r="Q23" s="4"/>
      <c r="R23" s="4"/>
      <c r="S23" s="4"/>
      <c r="T23" s="4"/>
      <c r="U23" s="4"/>
      <c r="V23" s="4"/>
      <c r="W23" s="4"/>
    </row>
    <row r="24" spans="1:53" ht="27" customHeight="1">
      <c r="A24" s="4"/>
      <c r="B24" s="4"/>
      <c r="C24" s="4"/>
      <c r="D24" s="4"/>
      <c r="E24" s="4"/>
      <c r="F24" s="4"/>
      <c r="G24" s="4"/>
      <c r="H24" s="4"/>
      <c r="I24" s="4"/>
      <c r="J24" s="4"/>
      <c r="K24" s="4"/>
      <c r="L24" s="4"/>
      <c r="M24" s="4"/>
      <c r="N24" s="4"/>
      <c r="O24" s="308"/>
      <c r="P24" s="4"/>
      <c r="Q24" s="4"/>
      <c r="R24" s="4"/>
      <c r="S24" s="4"/>
      <c r="T24" s="4"/>
      <c r="U24" s="4"/>
      <c r="V24" s="4"/>
      <c r="W24" s="4"/>
    </row>
    <row r="25" spans="1:53" ht="27" customHeight="1">
      <c r="A25" s="4"/>
      <c r="B25" s="4"/>
      <c r="C25" s="4"/>
      <c r="D25" s="4"/>
      <c r="E25" s="4"/>
      <c r="F25" s="4"/>
      <c r="G25" s="4"/>
      <c r="H25" s="4"/>
      <c r="I25" s="4"/>
      <c r="J25" s="4"/>
      <c r="K25" s="4"/>
      <c r="L25" s="4"/>
      <c r="M25" s="4"/>
      <c r="N25" s="4"/>
      <c r="O25" s="308"/>
      <c r="P25" s="4"/>
      <c r="Q25" s="4"/>
      <c r="R25" s="4"/>
      <c r="S25" s="4"/>
      <c r="T25" s="4"/>
      <c r="U25" s="4"/>
      <c r="V25" s="4"/>
      <c r="W25" s="4"/>
    </row>
    <row r="26" spans="1:53" ht="27" customHeight="1">
      <c r="A26" s="4"/>
      <c r="B26" s="4"/>
      <c r="C26" s="4"/>
      <c r="D26" s="4"/>
      <c r="E26" s="4"/>
      <c r="F26" s="4"/>
      <c r="G26" s="4"/>
      <c r="H26" s="4"/>
      <c r="I26" s="4"/>
      <c r="J26" s="4"/>
      <c r="K26" s="4"/>
      <c r="L26" s="4"/>
      <c r="M26" s="4"/>
      <c r="N26" s="4"/>
      <c r="O26" s="4"/>
      <c r="P26" s="4"/>
      <c r="Q26" s="4"/>
      <c r="R26" s="4"/>
      <c r="S26" s="4"/>
      <c r="T26" s="4"/>
      <c r="U26" s="4"/>
      <c r="V26" s="4"/>
      <c r="W26" s="4"/>
    </row>
    <row r="27" spans="1:53" ht="27" customHeight="1">
      <c r="B27" s="309"/>
    </row>
    <row r="28" spans="1:53" ht="27" customHeight="1">
      <c r="B28" s="5"/>
    </row>
  </sheetData>
  <mergeCells count="39">
    <mergeCell ref="A1:BA1"/>
    <mergeCell ref="A3:A7"/>
    <mergeCell ref="B3:E5"/>
    <mergeCell ref="F3:F7"/>
    <mergeCell ref="G3:I5"/>
    <mergeCell ref="J3:J7"/>
    <mergeCell ref="K3:N5"/>
    <mergeCell ref="O3:R5"/>
    <mergeCell ref="S3:S7"/>
    <mergeCell ref="AG17:AH17"/>
    <mergeCell ref="AN17:AO17"/>
    <mergeCell ref="AU17:AV17"/>
    <mergeCell ref="AW3:AW7"/>
    <mergeCell ref="AX3:BA5"/>
    <mergeCell ref="AG16:AM16"/>
    <mergeCell ref="AN16:AT16"/>
    <mergeCell ref="AU16:BA16"/>
    <mergeCell ref="AG3:AI5"/>
    <mergeCell ref="AJ3:AJ7"/>
    <mergeCell ref="AK3:AN5"/>
    <mergeCell ref="AO3:AR5"/>
    <mergeCell ref="AS3:AS7"/>
    <mergeCell ref="AT3:AV5"/>
    <mergeCell ref="A20:B20"/>
    <mergeCell ref="X2:AB2"/>
    <mergeCell ref="L17:M17"/>
    <mergeCell ref="S17:T17"/>
    <mergeCell ref="Z17:AA17"/>
    <mergeCell ref="A16:D17"/>
    <mergeCell ref="E16:K16"/>
    <mergeCell ref="L16:R16"/>
    <mergeCell ref="S16:Y16"/>
    <mergeCell ref="Z16:AF16"/>
    <mergeCell ref="T3:V5"/>
    <mergeCell ref="W3:W7"/>
    <mergeCell ref="X3:Z5"/>
    <mergeCell ref="AA3:AA7"/>
    <mergeCell ref="AB3:AE5"/>
    <mergeCell ref="AF3:AF7"/>
  </mergeCells>
  <pageMargins left="0.75" right="0.75" top="1" bottom="1" header="0.5" footer="0.5"/>
  <pageSetup paperSize="9" scale="6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P15"/>
  <sheetViews>
    <sheetView view="pageBreakPreview" zoomScaleSheetLayoutView="100" workbookViewId="0">
      <selection sqref="A1:N30"/>
    </sheetView>
  </sheetViews>
  <sheetFormatPr defaultColWidth="9.140625" defaultRowHeight="12.75"/>
  <cols>
    <col min="1" max="1" width="9.140625" style="2"/>
    <col min="2" max="2" width="11.42578125" style="2" customWidth="1"/>
    <col min="3" max="3" width="10" style="2" customWidth="1"/>
    <col min="4" max="4" width="11.28515625" style="2" customWidth="1"/>
    <col min="5" max="5" width="3.7109375" style="2" customWidth="1"/>
    <col min="6" max="6" width="13.140625" style="2" customWidth="1"/>
    <col min="7" max="7" width="4.5703125" style="2" customWidth="1"/>
    <col min="8" max="8" width="12" style="2" customWidth="1"/>
    <col min="9" max="9" width="16.28515625" style="2" customWidth="1"/>
    <col min="10" max="10" width="17" style="2" customWidth="1"/>
    <col min="11" max="11" width="11" style="2" customWidth="1"/>
    <col min="12" max="12" width="11.28515625" style="2" customWidth="1"/>
    <col min="13" max="16" width="9.140625" style="2" hidden="1" customWidth="1"/>
    <col min="17" max="16384" width="9.140625" style="2"/>
  </cols>
  <sheetData>
    <row r="1" spans="1:14" ht="18">
      <c r="A1" s="492" t="s">
        <v>129</v>
      </c>
      <c r="B1" s="492"/>
      <c r="C1" s="492"/>
      <c r="D1" s="492"/>
      <c r="E1" s="492"/>
      <c r="F1" s="492"/>
      <c r="G1" s="492"/>
      <c r="H1" s="492"/>
      <c r="I1" s="492"/>
      <c r="J1" s="492"/>
      <c r="K1" s="492"/>
      <c r="L1" s="492"/>
      <c r="M1" s="492"/>
      <c r="N1" s="492"/>
    </row>
    <row r="2" spans="1:14" ht="16.5" customHeight="1"/>
    <row r="3" spans="1:14" ht="17.25" thickBot="1">
      <c r="A3" s="14"/>
      <c r="B3" s="13"/>
      <c r="C3" s="13"/>
      <c r="D3" s="13"/>
      <c r="E3" s="13"/>
      <c r="F3" s="13"/>
      <c r="G3" s="13"/>
      <c r="H3" s="13"/>
      <c r="I3" s="13"/>
      <c r="J3" s="13"/>
      <c r="K3" s="13"/>
      <c r="L3" s="13"/>
      <c r="M3" s="13"/>
      <c r="N3" s="13"/>
    </row>
    <row r="4" spans="1:14" ht="26.25" customHeight="1" thickBot="1">
      <c r="A4" s="485" t="s">
        <v>23</v>
      </c>
      <c r="B4" s="488" t="s">
        <v>41</v>
      </c>
      <c r="C4" s="493"/>
      <c r="D4" s="485" t="s">
        <v>162</v>
      </c>
      <c r="E4" s="481" t="s">
        <v>40</v>
      </c>
      <c r="F4" s="498"/>
      <c r="G4" s="498"/>
      <c r="H4" s="482"/>
      <c r="I4" s="485" t="s">
        <v>44</v>
      </c>
      <c r="J4" s="485" t="s">
        <v>317</v>
      </c>
      <c r="K4" s="485" t="s">
        <v>42</v>
      </c>
      <c r="L4" s="485" t="s">
        <v>43</v>
      </c>
      <c r="M4" s="13"/>
      <c r="N4" s="13"/>
    </row>
    <row r="5" spans="1:14" ht="33.75" customHeight="1">
      <c r="A5" s="486"/>
      <c r="B5" s="494"/>
      <c r="C5" s="495"/>
      <c r="D5" s="486"/>
      <c r="E5" s="488" t="s">
        <v>39</v>
      </c>
      <c r="F5" s="489"/>
      <c r="G5" s="488" t="s">
        <v>38</v>
      </c>
      <c r="H5" s="489"/>
      <c r="I5" s="486"/>
      <c r="J5" s="486"/>
      <c r="K5" s="486"/>
      <c r="L5" s="486"/>
      <c r="M5" s="13"/>
      <c r="N5" s="13"/>
    </row>
    <row r="6" spans="1:14">
      <c r="A6" s="486"/>
      <c r="B6" s="494"/>
      <c r="C6" s="495"/>
      <c r="D6" s="486"/>
      <c r="E6" s="490"/>
      <c r="F6" s="491"/>
      <c r="G6" s="490"/>
      <c r="H6" s="491"/>
      <c r="I6" s="486"/>
      <c r="J6" s="486"/>
      <c r="K6" s="486"/>
      <c r="L6" s="486"/>
      <c r="M6" s="13"/>
      <c r="N6" s="13"/>
    </row>
    <row r="7" spans="1:14" ht="13.5" thickBot="1">
      <c r="A7" s="487"/>
      <c r="B7" s="496"/>
      <c r="C7" s="497"/>
      <c r="D7" s="487"/>
      <c r="E7" s="483"/>
      <c r="F7" s="484"/>
      <c r="G7" s="483"/>
      <c r="H7" s="484"/>
      <c r="I7" s="487"/>
      <c r="J7" s="487"/>
      <c r="K7" s="487"/>
      <c r="L7" s="487"/>
      <c r="M7" s="13"/>
      <c r="N7" s="13"/>
    </row>
    <row r="8" spans="1:14" ht="13.5" thickBot="1">
      <c r="A8" s="1">
        <v>1</v>
      </c>
      <c r="B8" s="483">
        <v>2</v>
      </c>
      <c r="C8" s="484"/>
      <c r="D8" s="15">
        <v>3</v>
      </c>
      <c r="E8" s="481">
        <v>4</v>
      </c>
      <c r="F8" s="482"/>
      <c r="G8" s="481">
        <v>5</v>
      </c>
      <c r="H8" s="482"/>
      <c r="I8" s="15">
        <v>6</v>
      </c>
      <c r="J8" s="15">
        <v>7</v>
      </c>
      <c r="K8" s="15">
        <v>8</v>
      </c>
      <c r="L8" s="45">
        <v>9</v>
      </c>
      <c r="M8" s="13"/>
      <c r="N8" s="13"/>
    </row>
    <row r="9" spans="1:14" ht="19.5" customHeight="1" thickBot="1">
      <c r="A9" s="1">
        <v>1</v>
      </c>
      <c r="B9" s="481">
        <v>39</v>
      </c>
      <c r="C9" s="482"/>
      <c r="D9" s="15"/>
      <c r="E9" s="483"/>
      <c r="F9" s="484"/>
      <c r="G9" s="481"/>
      <c r="H9" s="482"/>
      <c r="I9" s="15">
        <v>2</v>
      </c>
      <c r="J9" s="15"/>
      <c r="K9" s="15">
        <v>11</v>
      </c>
      <c r="L9" s="45">
        <v>52</v>
      </c>
      <c r="M9" s="13"/>
      <c r="N9" s="13"/>
    </row>
    <row r="10" spans="1:14" ht="19.5" customHeight="1" thickBot="1">
      <c r="A10" s="1">
        <v>2</v>
      </c>
      <c r="B10" s="481">
        <v>30</v>
      </c>
      <c r="C10" s="482"/>
      <c r="D10" s="15">
        <v>1</v>
      </c>
      <c r="E10" s="481">
        <v>7</v>
      </c>
      <c r="F10" s="482"/>
      <c r="G10" s="481"/>
      <c r="H10" s="482"/>
      <c r="I10" s="15">
        <v>1</v>
      </c>
      <c r="J10" s="15"/>
      <c r="K10" s="15">
        <v>13</v>
      </c>
      <c r="L10" s="37">
        <v>52</v>
      </c>
      <c r="M10" s="13"/>
      <c r="N10" s="13"/>
    </row>
    <row r="11" spans="1:14" ht="19.5" customHeight="1" thickBot="1">
      <c r="A11" s="1">
        <v>3</v>
      </c>
      <c r="B11" s="481">
        <v>30</v>
      </c>
      <c r="C11" s="482"/>
      <c r="D11" s="15">
        <v>2</v>
      </c>
      <c r="E11" s="481">
        <v>10</v>
      </c>
      <c r="F11" s="482"/>
      <c r="G11" s="481"/>
      <c r="H11" s="482"/>
      <c r="I11" s="15">
        <v>2</v>
      </c>
      <c r="J11" s="15"/>
      <c r="K11" s="15">
        <v>8</v>
      </c>
      <c r="L11" s="45">
        <v>52</v>
      </c>
      <c r="M11" s="13"/>
      <c r="N11" s="13"/>
    </row>
    <row r="12" spans="1:14" ht="19.5" customHeight="1" thickBot="1">
      <c r="A12" s="1">
        <v>4</v>
      </c>
      <c r="B12" s="481">
        <v>26</v>
      </c>
      <c r="C12" s="482"/>
      <c r="D12" s="15"/>
      <c r="E12" s="481">
        <v>3</v>
      </c>
      <c r="F12" s="482"/>
      <c r="G12" s="481">
        <v>4</v>
      </c>
      <c r="H12" s="482"/>
      <c r="I12" s="15">
        <v>2</v>
      </c>
      <c r="J12" s="15">
        <v>6</v>
      </c>
      <c r="K12" s="15">
        <v>2</v>
      </c>
      <c r="L12" s="37">
        <v>43</v>
      </c>
      <c r="M12" s="13"/>
      <c r="N12" s="13"/>
    </row>
    <row r="13" spans="1:14" ht="19.5" customHeight="1" thickBot="1">
      <c r="A13" s="1" t="s">
        <v>29</v>
      </c>
      <c r="B13" s="481">
        <v>125</v>
      </c>
      <c r="C13" s="482"/>
      <c r="D13" s="15">
        <v>3</v>
      </c>
      <c r="E13" s="481">
        <v>20</v>
      </c>
      <c r="F13" s="482"/>
      <c r="G13" s="481">
        <v>4</v>
      </c>
      <c r="H13" s="482"/>
      <c r="I13" s="15">
        <v>7</v>
      </c>
      <c r="J13" s="15">
        <v>6</v>
      </c>
      <c r="K13" s="15">
        <v>34</v>
      </c>
      <c r="L13" s="45">
        <v>199</v>
      </c>
      <c r="M13" s="13"/>
      <c r="N13" s="13"/>
    </row>
    <row r="14" spans="1:14" ht="15.75">
      <c r="A14" s="12"/>
      <c r="B14" s="13"/>
      <c r="C14" s="13"/>
      <c r="D14" s="13"/>
      <c r="E14" s="13"/>
      <c r="F14" s="13"/>
      <c r="G14" s="13"/>
      <c r="H14" s="13"/>
      <c r="I14" s="13"/>
      <c r="J14" s="13"/>
      <c r="K14" s="13"/>
      <c r="L14" s="13"/>
      <c r="M14" s="13"/>
      <c r="N14" s="13"/>
    </row>
    <row r="15" spans="1:14">
      <c r="A15" s="13"/>
      <c r="B15" s="13"/>
      <c r="C15" s="13"/>
      <c r="D15" s="13"/>
      <c r="E15" s="13"/>
      <c r="F15" s="13"/>
      <c r="G15" s="13"/>
      <c r="H15" s="13"/>
      <c r="I15" s="13"/>
      <c r="J15" s="13"/>
      <c r="K15" s="13"/>
      <c r="L15" s="13"/>
      <c r="M15" s="13"/>
      <c r="N15" s="13"/>
    </row>
  </sheetData>
  <mergeCells count="29">
    <mergeCell ref="A1:N1"/>
    <mergeCell ref="D4:D7"/>
    <mergeCell ref="B4:C7"/>
    <mergeCell ref="A4:A7"/>
    <mergeCell ref="E4:H4"/>
    <mergeCell ref="J4:J7"/>
    <mergeCell ref="L4:L7"/>
    <mergeCell ref="K4:K7"/>
    <mergeCell ref="B12:C12"/>
    <mergeCell ref="B13:C13"/>
    <mergeCell ref="E5:F7"/>
    <mergeCell ref="G5:H7"/>
    <mergeCell ref="G8:H8"/>
    <mergeCell ref="G9:H9"/>
    <mergeCell ref="G10:H10"/>
    <mergeCell ref="G11:H11"/>
    <mergeCell ref="G12:H12"/>
    <mergeCell ref="G13:H13"/>
    <mergeCell ref="B8:C8"/>
    <mergeCell ref="B9:C9"/>
    <mergeCell ref="B10:C10"/>
    <mergeCell ref="B11:C11"/>
    <mergeCell ref="E12:F12"/>
    <mergeCell ref="E13:F13"/>
    <mergeCell ref="E8:F8"/>
    <mergeCell ref="E9:F9"/>
    <mergeCell ref="E10:F10"/>
    <mergeCell ref="E11:F11"/>
    <mergeCell ref="I4:I7"/>
  </mergeCells>
  <phoneticPr fontId="5" type="noConversion"/>
  <printOptions verticalCentered="1"/>
  <pageMargins left="0.78740157480314965" right="0.59055118110236227" top="0" bottom="0" header="0" footer="0"/>
  <pageSetup paperSize="9" scale="98" orientation="landscape" r:id="rId1"/>
  <headerFooter alignWithMargins="0"/>
</worksheet>
</file>

<file path=xl/worksheets/sheet4.xml><?xml version="1.0" encoding="utf-8"?>
<worksheet xmlns="http://schemas.openxmlformats.org/spreadsheetml/2006/main" xmlns:r="http://schemas.openxmlformats.org/officeDocument/2006/relationships">
  <dimension ref="A1:R115"/>
  <sheetViews>
    <sheetView showWhiteSpace="0" topLeftCell="A99" zoomScale="50" zoomScaleNormal="50" zoomScaleSheetLayoutView="50" zoomScalePageLayoutView="50" workbookViewId="0">
      <selection sqref="A1:P115"/>
    </sheetView>
  </sheetViews>
  <sheetFormatPr defaultColWidth="9.140625" defaultRowHeight="27.75" customHeight="1"/>
  <cols>
    <col min="1" max="1" width="15.85546875" style="2" customWidth="1"/>
    <col min="2" max="2" width="56.5703125" style="2" customWidth="1"/>
    <col min="3" max="3" width="22.7109375" style="2" customWidth="1"/>
    <col min="4" max="4" width="13.5703125" style="2" customWidth="1"/>
    <col min="5" max="5" width="13.7109375" style="2" customWidth="1"/>
    <col min="6" max="6" width="13.85546875" style="2" customWidth="1"/>
    <col min="7" max="7" width="12.28515625" style="2" customWidth="1"/>
    <col min="8" max="8" width="9.42578125" style="2" customWidth="1"/>
    <col min="9" max="9" width="8.7109375" style="2" customWidth="1"/>
    <col min="10" max="10" width="8.140625" style="2" customWidth="1"/>
    <col min="11" max="11" width="8.85546875" style="2" customWidth="1"/>
    <col min="12" max="14" width="8.7109375" style="2" customWidth="1"/>
    <col min="15" max="15" width="8.28515625" style="2" customWidth="1"/>
    <col min="16" max="16" width="9.7109375" style="2" customWidth="1"/>
    <col min="17" max="16384" width="9.140625" style="2"/>
  </cols>
  <sheetData>
    <row r="1" spans="1:17" ht="27.75" customHeight="1">
      <c r="A1" s="520" t="s">
        <v>160</v>
      </c>
      <c r="B1" s="520"/>
      <c r="C1" s="520"/>
      <c r="D1" s="520"/>
      <c r="E1" s="520"/>
      <c r="F1" s="520"/>
      <c r="G1" s="520"/>
      <c r="H1" s="520"/>
      <c r="I1" s="520"/>
      <c r="J1" s="520"/>
      <c r="K1" s="520"/>
      <c r="L1" s="520"/>
      <c r="M1" s="520"/>
      <c r="N1" s="520"/>
      <c r="O1" s="520"/>
      <c r="P1" s="520"/>
    </row>
    <row r="3" spans="1:17" ht="43.5" customHeight="1">
      <c r="A3" s="521" t="s">
        <v>139</v>
      </c>
      <c r="B3" s="521" t="s">
        <v>128</v>
      </c>
      <c r="C3" s="524" t="s">
        <v>48</v>
      </c>
      <c r="D3" s="527" t="s">
        <v>49</v>
      </c>
      <c r="E3" s="528"/>
      <c r="F3" s="528"/>
      <c r="G3" s="528"/>
      <c r="H3" s="529"/>
      <c r="I3" s="527" t="s">
        <v>50</v>
      </c>
      <c r="J3" s="528"/>
      <c r="K3" s="528"/>
      <c r="L3" s="528"/>
      <c r="M3" s="528"/>
      <c r="N3" s="528"/>
      <c r="O3" s="528"/>
      <c r="P3" s="530"/>
      <c r="Q3" s="239"/>
    </row>
    <row r="4" spans="1:17" ht="27.75" customHeight="1">
      <c r="A4" s="522"/>
      <c r="B4" s="522"/>
      <c r="C4" s="525"/>
      <c r="D4" s="532" t="s">
        <v>141</v>
      </c>
      <c r="E4" s="532" t="s">
        <v>45</v>
      </c>
      <c r="F4" s="534" t="s">
        <v>46</v>
      </c>
      <c r="G4" s="535"/>
      <c r="H4" s="535"/>
      <c r="I4" s="537" t="s">
        <v>18</v>
      </c>
      <c r="J4" s="536"/>
      <c r="K4" s="531" t="s">
        <v>19</v>
      </c>
      <c r="L4" s="536"/>
      <c r="M4" s="531" t="s">
        <v>20</v>
      </c>
      <c r="N4" s="531"/>
      <c r="O4" s="537" t="s">
        <v>21</v>
      </c>
      <c r="P4" s="536"/>
    </row>
    <row r="5" spans="1:17" ht="60" customHeight="1">
      <c r="A5" s="523"/>
      <c r="B5" s="523"/>
      <c r="C5" s="526"/>
      <c r="D5" s="533"/>
      <c r="E5" s="533"/>
      <c r="F5" s="118" t="s">
        <v>47</v>
      </c>
      <c r="G5" s="118" t="s">
        <v>140</v>
      </c>
      <c r="H5" s="70" t="s">
        <v>51</v>
      </c>
      <c r="I5" s="102">
        <v>17</v>
      </c>
      <c r="J5" s="103">
        <v>22</v>
      </c>
      <c r="K5" s="104">
        <v>13</v>
      </c>
      <c r="L5" s="105">
        <v>17</v>
      </c>
      <c r="M5" s="104" t="s">
        <v>387</v>
      </c>
      <c r="N5" s="106">
        <v>17</v>
      </c>
      <c r="O5" s="102">
        <v>14</v>
      </c>
      <c r="P5" s="105">
        <v>12</v>
      </c>
    </row>
    <row r="6" spans="1:17" ht="27.75" customHeight="1">
      <c r="A6" s="211">
        <v>1</v>
      </c>
      <c r="B6" s="211">
        <v>2</v>
      </c>
      <c r="C6" s="211">
        <v>3</v>
      </c>
      <c r="D6" s="211">
        <v>4</v>
      </c>
      <c r="E6" s="275">
        <v>5</v>
      </c>
      <c r="F6" s="211">
        <v>6</v>
      </c>
      <c r="G6" s="276">
        <v>7</v>
      </c>
      <c r="H6" s="290">
        <v>8</v>
      </c>
      <c r="I6" s="98">
        <v>9</v>
      </c>
      <c r="J6" s="101">
        <v>10</v>
      </c>
      <c r="K6" s="98">
        <v>11</v>
      </c>
      <c r="L6" s="101">
        <v>12</v>
      </c>
      <c r="M6" s="98">
        <v>13</v>
      </c>
      <c r="N6" s="99">
        <v>14</v>
      </c>
      <c r="O6" s="100">
        <v>15</v>
      </c>
      <c r="P6" s="101">
        <v>16</v>
      </c>
    </row>
    <row r="7" spans="1:17" ht="27.75" customHeight="1">
      <c r="A7" s="273"/>
      <c r="B7" s="273"/>
      <c r="C7" s="273"/>
      <c r="D7" s="273"/>
      <c r="E7" s="274"/>
      <c r="F7" s="273"/>
      <c r="G7" s="503" t="s">
        <v>175</v>
      </c>
      <c r="H7" s="504"/>
      <c r="I7" s="243">
        <f>SUM(I10,I28)</f>
        <v>612</v>
      </c>
      <c r="J7" s="243">
        <f>SUM(J10,J28)</f>
        <v>792</v>
      </c>
      <c r="K7" s="242">
        <f>SUM(K32,K43,K49,K65)</f>
        <v>468</v>
      </c>
      <c r="L7" s="242">
        <f t="shared" ref="L7:P7" si="0">SUM(L32,L43,L49,L65)</f>
        <v>612</v>
      </c>
      <c r="M7" s="242">
        <f t="shared" si="0"/>
        <v>468</v>
      </c>
      <c r="N7" s="242">
        <f t="shared" si="0"/>
        <v>612</v>
      </c>
      <c r="O7" s="242">
        <f t="shared" si="0"/>
        <v>504</v>
      </c>
      <c r="P7" s="242">
        <f t="shared" si="0"/>
        <v>432</v>
      </c>
      <c r="Q7" s="239"/>
    </row>
    <row r="8" spans="1:17" ht="27.75" customHeight="1" thickBot="1">
      <c r="A8" s="277"/>
      <c r="B8" s="177"/>
      <c r="C8" s="216" t="s">
        <v>212</v>
      </c>
      <c r="D8" s="177"/>
      <c r="E8" s="178"/>
      <c r="F8" s="177"/>
      <c r="G8" s="505" t="s">
        <v>176</v>
      </c>
      <c r="H8" s="506"/>
      <c r="I8" s="327">
        <f>I7/I5</f>
        <v>36</v>
      </c>
      <c r="J8" s="318">
        <f>J7/J5</f>
        <v>36</v>
      </c>
      <c r="K8" s="310">
        <f>K7/13</f>
        <v>36</v>
      </c>
      <c r="L8" s="311">
        <f>L7/17</f>
        <v>36</v>
      </c>
      <c r="M8" s="312">
        <f>M7/13</f>
        <v>36</v>
      </c>
      <c r="N8" s="313">
        <f>N7/17</f>
        <v>36</v>
      </c>
      <c r="O8" s="314">
        <f>O7/14</f>
        <v>36</v>
      </c>
      <c r="P8" s="318">
        <f>P7/12</f>
        <v>36</v>
      </c>
      <c r="Q8" s="239"/>
    </row>
    <row r="9" spans="1:17" ht="35.25" customHeight="1" thickBot="1">
      <c r="A9" s="82" t="s">
        <v>52</v>
      </c>
      <c r="B9" s="83" t="s">
        <v>65</v>
      </c>
      <c r="C9" s="234" t="s">
        <v>338</v>
      </c>
      <c r="D9" s="125">
        <f>SUM(D10,D19,D28)</f>
        <v>2106</v>
      </c>
      <c r="E9" s="125">
        <f>SUM(E10,E19,E28)</f>
        <v>702</v>
      </c>
      <c r="F9" s="125">
        <f>SUM(F10,F19,F28)</f>
        <v>1404</v>
      </c>
      <c r="G9" s="125">
        <f>SUM(G10,G19,G28)</f>
        <v>1021</v>
      </c>
      <c r="H9" s="84"/>
      <c r="I9" s="245">
        <f>I10+I28</f>
        <v>612</v>
      </c>
      <c r="J9" s="246">
        <f>J10+J28</f>
        <v>792</v>
      </c>
      <c r="K9" s="240"/>
      <c r="L9" s="236"/>
      <c r="M9" s="244"/>
      <c r="N9" s="236"/>
      <c r="O9" s="244"/>
      <c r="P9" s="263"/>
      <c r="Q9" s="239"/>
    </row>
    <row r="10" spans="1:17" ht="42.75" customHeight="1" thickBot="1">
      <c r="A10" s="87" t="s">
        <v>239</v>
      </c>
      <c r="B10" s="88" t="s">
        <v>238</v>
      </c>
      <c r="C10" s="235" t="s">
        <v>337</v>
      </c>
      <c r="D10" s="120">
        <f>SUM(D11:D18)</f>
        <v>1430</v>
      </c>
      <c r="E10" s="120">
        <f>SUM(E11:E18)</f>
        <v>466</v>
      </c>
      <c r="F10" s="120">
        <f>SUM(F11:F18)</f>
        <v>964</v>
      </c>
      <c r="G10" s="120">
        <f>SUM(G11:G18)</f>
        <v>670</v>
      </c>
      <c r="H10" s="121" t="s">
        <v>147</v>
      </c>
      <c r="I10" s="122">
        <f>SUM(I11:I21,I23:I27)</f>
        <v>576</v>
      </c>
      <c r="J10" s="122">
        <f>SUM(J11:J21,J23:J30)</f>
        <v>792</v>
      </c>
      <c r="K10" s="94" t="s">
        <v>147</v>
      </c>
      <c r="L10" s="95" t="s">
        <v>147</v>
      </c>
      <c r="M10" s="94" t="s">
        <v>147</v>
      </c>
      <c r="N10" s="96" t="s">
        <v>147</v>
      </c>
      <c r="O10" s="97" t="s">
        <v>147</v>
      </c>
      <c r="P10" s="256" t="s">
        <v>147</v>
      </c>
    </row>
    <row r="11" spans="1:17" ht="35.25" customHeight="1">
      <c r="A11" s="47" t="s">
        <v>240</v>
      </c>
      <c r="B11" s="47" t="s">
        <v>114</v>
      </c>
      <c r="C11" s="249" t="s">
        <v>256</v>
      </c>
      <c r="D11" s="296">
        <f t="shared" ref="D11:D30" si="1">SUM(E11:F11)</f>
        <v>164</v>
      </c>
      <c r="E11" s="49">
        <f>ROUND(F11*0.4,0)</f>
        <v>47</v>
      </c>
      <c r="F11" s="48">
        <f>SUM(I11:J11)</f>
        <v>117</v>
      </c>
      <c r="G11" s="50">
        <v>70</v>
      </c>
      <c r="H11" s="123"/>
      <c r="I11" s="62">
        <v>51</v>
      </c>
      <c r="J11" s="63">
        <v>66</v>
      </c>
      <c r="K11" s="46"/>
      <c r="L11" s="69"/>
      <c r="M11" s="46"/>
      <c r="N11" s="65"/>
      <c r="O11" s="68"/>
      <c r="P11" s="69"/>
    </row>
    <row r="12" spans="1:17" ht="35.25" customHeight="1">
      <c r="A12" s="47" t="s">
        <v>241</v>
      </c>
      <c r="B12" s="47" t="s">
        <v>53</v>
      </c>
      <c r="C12" s="249" t="s">
        <v>183</v>
      </c>
      <c r="D12" s="297">
        <f t="shared" si="1"/>
        <v>273</v>
      </c>
      <c r="E12" s="49">
        <f>ROUND(F12*0.4,0)</f>
        <v>78</v>
      </c>
      <c r="F12" s="48">
        <f t="shared" ref="F12:F18" si="2">SUM(I12:J12)</f>
        <v>195</v>
      </c>
      <c r="G12" s="50">
        <v>117</v>
      </c>
      <c r="H12" s="123"/>
      <c r="I12" s="62">
        <v>85</v>
      </c>
      <c r="J12" s="63">
        <v>110</v>
      </c>
      <c r="K12" s="46"/>
      <c r="L12" s="69"/>
      <c r="M12" s="46"/>
      <c r="N12" s="65"/>
      <c r="O12" s="68"/>
      <c r="P12" s="69"/>
    </row>
    <row r="13" spans="1:17" ht="43.5" customHeight="1">
      <c r="A13" s="47" t="s">
        <v>242</v>
      </c>
      <c r="B13" s="47" t="s">
        <v>61</v>
      </c>
      <c r="C13" s="249" t="s">
        <v>183</v>
      </c>
      <c r="D13" s="298">
        <f t="shared" si="1"/>
        <v>164</v>
      </c>
      <c r="E13" s="49">
        <f>ROUND(F13*0.4,0)</f>
        <v>47</v>
      </c>
      <c r="F13" s="48">
        <f t="shared" si="2"/>
        <v>117</v>
      </c>
      <c r="G13" s="50">
        <v>117</v>
      </c>
      <c r="H13" s="58"/>
      <c r="I13" s="62">
        <v>51</v>
      </c>
      <c r="J13" s="63">
        <v>66</v>
      </c>
      <c r="K13" s="46"/>
      <c r="L13" s="69"/>
      <c r="M13" s="46"/>
      <c r="N13" s="65"/>
      <c r="O13" s="68"/>
      <c r="P13" s="69"/>
    </row>
    <row r="14" spans="1:17" ht="35.25" customHeight="1">
      <c r="A14" s="47" t="s">
        <v>243</v>
      </c>
      <c r="B14" s="47" t="s">
        <v>55</v>
      </c>
      <c r="C14" s="249" t="s">
        <v>256</v>
      </c>
      <c r="D14" s="298">
        <f t="shared" si="1"/>
        <v>223</v>
      </c>
      <c r="E14" s="49">
        <v>67</v>
      </c>
      <c r="F14" s="48">
        <f t="shared" si="2"/>
        <v>156</v>
      </c>
      <c r="G14" s="50">
        <v>93</v>
      </c>
      <c r="H14" s="58"/>
      <c r="I14" s="62">
        <v>68</v>
      </c>
      <c r="J14" s="63">
        <v>88</v>
      </c>
      <c r="K14" s="46"/>
      <c r="L14" s="69"/>
      <c r="M14" s="46"/>
      <c r="N14" s="65"/>
      <c r="O14" s="68"/>
      <c r="P14" s="69"/>
      <c r="Q14" s="231"/>
    </row>
    <row r="15" spans="1:17" ht="35.25" customHeight="1">
      <c r="A15" s="47" t="s">
        <v>244</v>
      </c>
      <c r="B15" s="47" t="s">
        <v>54</v>
      </c>
      <c r="C15" s="249" t="s">
        <v>256</v>
      </c>
      <c r="D15" s="298">
        <f t="shared" si="1"/>
        <v>218</v>
      </c>
      <c r="E15" s="49">
        <f>ROUND(F15*0.4,0)</f>
        <v>62</v>
      </c>
      <c r="F15" s="48">
        <f t="shared" si="2"/>
        <v>156</v>
      </c>
      <c r="G15" s="50">
        <v>93</v>
      </c>
      <c r="H15" s="58"/>
      <c r="I15" s="62">
        <v>68</v>
      </c>
      <c r="J15" s="63">
        <v>88</v>
      </c>
      <c r="K15" s="46"/>
      <c r="L15" s="69"/>
      <c r="M15" s="46"/>
      <c r="N15" s="65"/>
      <c r="O15" s="68"/>
      <c r="P15" s="69"/>
    </row>
    <row r="16" spans="1:17" ht="38.25" customHeight="1">
      <c r="A16" s="47" t="s">
        <v>245</v>
      </c>
      <c r="B16" s="47" t="s">
        <v>56</v>
      </c>
      <c r="C16" s="233" t="s">
        <v>304</v>
      </c>
      <c r="D16" s="296">
        <f t="shared" si="1"/>
        <v>234</v>
      </c>
      <c r="E16" s="49">
        <v>117</v>
      </c>
      <c r="F16" s="48">
        <f t="shared" si="2"/>
        <v>117</v>
      </c>
      <c r="G16" s="50">
        <v>117</v>
      </c>
      <c r="H16" s="58"/>
      <c r="I16" s="62">
        <v>51</v>
      </c>
      <c r="J16" s="63">
        <v>66</v>
      </c>
      <c r="K16" s="46"/>
      <c r="L16" s="69"/>
      <c r="M16" s="46"/>
      <c r="N16" s="65"/>
      <c r="O16" s="68"/>
      <c r="P16" s="69"/>
    </row>
    <row r="17" spans="1:16" ht="35.25" customHeight="1">
      <c r="A17" s="47" t="s">
        <v>247</v>
      </c>
      <c r="B17" s="47" t="s">
        <v>336</v>
      </c>
      <c r="C17" s="249" t="s">
        <v>305</v>
      </c>
      <c r="D17" s="296">
        <f t="shared" si="1"/>
        <v>102</v>
      </c>
      <c r="E17" s="49">
        <f t="shared" ref="E17:E29" si="3">ROUND(F17*0.45,0)</f>
        <v>32</v>
      </c>
      <c r="F17" s="48">
        <f t="shared" si="2"/>
        <v>70</v>
      </c>
      <c r="G17" s="50">
        <v>42</v>
      </c>
      <c r="H17" s="58"/>
      <c r="I17" s="62">
        <v>70</v>
      </c>
      <c r="J17" s="63">
        <v>0</v>
      </c>
      <c r="K17" s="46"/>
      <c r="L17" s="69"/>
      <c r="M17" s="46"/>
      <c r="N17" s="65"/>
      <c r="O17" s="68"/>
      <c r="P17" s="69"/>
    </row>
    <row r="18" spans="1:16" ht="35.25" customHeight="1">
      <c r="A18" s="47" t="s">
        <v>249</v>
      </c>
      <c r="B18" s="47" t="s">
        <v>295</v>
      </c>
      <c r="C18" s="249" t="s">
        <v>310</v>
      </c>
      <c r="D18" s="296">
        <f t="shared" si="1"/>
        <v>52</v>
      </c>
      <c r="E18" s="49">
        <f t="shared" si="3"/>
        <v>16</v>
      </c>
      <c r="F18" s="48">
        <f t="shared" si="2"/>
        <v>36</v>
      </c>
      <c r="G18" s="50">
        <v>21</v>
      </c>
      <c r="H18" s="58"/>
      <c r="I18" s="62">
        <v>0</v>
      </c>
      <c r="J18" s="63">
        <v>36</v>
      </c>
      <c r="K18" s="46"/>
      <c r="L18" s="69"/>
      <c r="M18" s="46"/>
      <c r="N18" s="65"/>
      <c r="O18" s="68"/>
      <c r="P18" s="69"/>
    </row>
    <row r="19" spans="1:16" ht="57" customHeight="1">
      <c r="A19" s="47"/>
      <c r="B19" s="304" t="s">
        <v>246</v>
      </c>
      <c r="C19" s="250" t="s">
        <v>262</v>
      </c>
      <c r="D19" s="56">
        <f>SUM(D20:D22,D26:D27)</f>
        <v>585</v>
      </c>
      <c r="E19" s="56">
        <f>SUM(E20:E22,E26:E27)</f>
        <v>181</v>
      </c>
      <c r="F19" s="56">
        <f>SUM(F20:F22,F26:F27)</f>
        <v>404</v>
      </c>
      <c r="G19" s="56">
        <f>SUM(G20:G27)</f>
        <v>328</v>
      </c>
      <c r="H19" s="58"/>
      <c r="I19" s="62"/>
      <c r="J19" s="63"/>
      <c r="K19" s="46"/>
      <c r="L19" s="69"/>
      <c r="M19" s="46"/>
      <c r="N19" s="65"/>
      <c r="O19" s="68"/>
      <c r="P19" s="69"/>
    </row>
    <row r="20" spans="1:16" ht="35.25" customHeight="1">
      <c r="A20" s="47" t="s">
        <v>250</v>
      </c>
      <c r="B20" s="47" t="s">
        <v>248</v>
      </c>
      <c r="C20" s="233" t="s">
        <v>183</v>
      </c>
      <c r="D20" s="298">
        <f t="shared" si="1"/>
        <v>113</v>
      </c>
      <c r="E20" s="49">
        <f t="shared" si="3"/>
        <v>35</v>
      </c>
      <c r="F20" s="48">
        <f>SUM(I20:J20)</f>
        <v>78</v>
      </c>
      <c r="G20" s="50">
        <v>47</v>
      </c>
      <c r="H20" s="58"/>
      <c r="I20" s="62">
        <v>34</v>
      </c>
      <c r="J20" s="63">
        <v>44</v>
      </c>
      <c r="K20" s="46"/>
      <c r="L20" s="69"/>
      <c r="M20" s="46"/>
      <c r="N20" s="65"/>
      <c r="O20" s="68"/>
      <c r="P20" s="69"/>
    </row>
    <row r="21" spans="1:16" ht="35.25" customHeight="1">
      <c r="A21" s="47" t="s">
        <v>251</v>
      </c>
      <c r="B21" s="47" t="s">
        <v>318</v>
      </c>
      <c r="C21" s="232" t="s">
        <v>183</v>
      </c>
      <c r="D21" s="298">
        <f t="shared" si="1"/>
        <v>160</v>
      </c>
      <c r="E21" s="49">
        <f t="shared" si="3"/>
        <v>50</v>
      </c>
      <c r="F21" s="48">
        <f t="shared" ref="F21:F27" si="4">SUM(I21:J21)</f>
        <v>110</v>
      </c>
      <c r="G21" s="50">
        <v>85</v>
      </c>
      <c r="H21" s="58"/>
      <c r="I21" s="62">
        <v>26</v>
      </c>
      <c r="J21" s="63">
        <v>84</v>
      </c>
      <c r="K21" s="46"/>
      <c r="L21" s="69"/>
      <c r="M21" s="46"/>
      <c r="N21" s="65"/>
      <c r="O21" s="68"/>
      <c r="P21" s="69"/>
    </row>
    <row r="22" spans="1:16" ht="35.25" customHeight="1">
      <c r="A22" s="47" t="s">
        <v>252</v>
      </c>
      <c r="B22" s="47" t="s">
        <v>146</v>
      </c>
      <c r="C22" s="233" t="s">
        <v>307</v>
      </c>
      <c r="D22" s="298">
        <f>SUM(D23:D25)</f>
        <v>156</v>
      </c>
      <c r="E22" s="296">
        <f>SUM(E23:E25)</f>
        <v>48</v>
      </c>
      <c r="F22" s="48">
        <f t="shared" si="4"/>
        <v>108</v>
      </c>
      <c r="G22" s="50">
        <v>66</v>
      </c>
      <c r="H22" s="58"/>
      <c r="I22" s="62">
        <v>0</v>
      </c>
      <c r="J22" s="63">
        <v>108</v>
      </c>
      <c r="K22" s="46"/>
      <c r="L22" s="69"/>
      <c r="M22" s="46"/>
      <c r="N22" s="65"/>
      <c r="O22" s="68"/>
      <c r="P22" s="69"/>
    </row>
    <row r="23" spans="1:16" ht="28.5" customHeight="1">
      <c r="A23" s="47"/>
      <c r="B23" s="47" t="s">
        <v>301</v>
      </c>
      <c r="C23" s="233" t="s">
        <v>307</v>
      </c>
      <c r="D23" s="298">
        <f t="shared" si="1"/>
        <v>52</v>
      </c>
      <c r="E23" s="49">
        <f t="shared" si="3"/>
        <v>16</v>
      </c>
      <c r="F23" s="48">
        <f t="shared" si="4"/>
        <v>36</v>
      </c>
      <c r="G23" s="50">
        <v>22</v>
      </c>
      <c r="H23" s="58"/>
      <c r="I23" s="62">
        <v>0</v>
      </c>
      <c r="J23" s="63">
        <v>36</v>
      </c>
      <c r="K23" s="46"/>
      <c r="L23" s="69"/>
      <c r="M23" s="46"/>
      <c r="N23" s="65"/>
      <c r="O23" s="68"/>
      <c r="P23" s="69"/>
    </row>
    <row r="24" spans="1:16" ht="27" customHeight="1">
      <c r="A24" s="47"/>
      <c r="B24" s="47" t="s">
        <v>302</v>
      </c>
      <c r="C24" s="233" t="s">
        <v>307</v>
      </c>
      <c r="D24" s="298">
        <f t="shared" si="1"/>
        <v>52</v>
      </c>
      <c r="E24" s="49">
        <f t="shared" si="3"/>
        <v>16</v>
      </c>
      <c r="F24" s="48">
        <f t="shared" si="4"/>
        <v>36</v>
      </c>
      <c r="G24" s="50">
        <v>22</v>
      </c>
      <c r="H24" s="58"/>
      <c r="I24" s="62">
        <v>0</v>
      </c>
      <c r="J24" s="63">
        <v>36</v>
      </c>
      <c r="K24" s="46"/>
      <c r="L24" s="69"/>
      <c r="M24" s="46"/>
      <c r="N24" s="65"/>
      <c r="O24" s="68"/>
      <c r="P24" s="69"/>
    </row>
    <row r="25" spans="1:16" ht="27" customHeight="1">
      <c r="A25" s="47"/>
      <c r="B25" s="47" t="s">
        <v>303</v>
      </c>
      <c r="C25" s="233" t="s">
        <v>307</v>
      </c>
      <c r="D25" s="298">
        <f t="shared" si="1"/>
        <v>52</v>
      </c>
      <c r="E25" s="49">
        <f t="shared" si="3"/>
        <v>16</v>
      </c>
      <c r="F25" s="48">
        <f t="shared" si="4"/>
        <v>36</v>
      </c>
      <c r="G25" s="50">
        <v>22</v>
      </c>
      <c r="H25" s="58"/>
      <c r="I25" s="62">
        <v>0</v>
      </c>
      <c r="J25" s="63">
        <v>36</v>
      </c>
      <c r="K25" s="46"/>
      <c r="L25" s="69"/>
      <c r="M25" s="46"/>
      <c r="N25" s="65"/>
      <c r="O25" s="68"/>
      <c r="P25" s="69"/>
    </row>
    <row r="26" spans="1:16" ht="35.25" customHeight="1">
      <c r="A26" s="47" t="s">
        <v>267</v>
      </c>
      <c r="B26" s="107" t="s">
        <v>145</v>
      </c>
      <c r="C26" s="233" t="s">
        <v>305</v>
      </c>
      <c r="D26" s="296">
        <f t="shared" si="1"/>
        <v>104</v>
      </c>
      <c r="E26" s="49">
        <f t="shared" si="3"/>
        <v>32</v>
      </c>
      <c r="F26" s="48">
        <f t="shared" si="4"/>
        <v>72</v>
      </c>
      <c r="G26" s="110">
        <v>43</v>
      </c>
      <c r="H26" s="111"/>
      <c r="I26" s="112">
        <v>72</v>
      </c>
      <c r="J26" s="113">
        <v>0</v>
      </c>
      <c r="K26" s="114"/>
      <c r="L26" s="115"/>
      <c r="M26" s="114"/>
      <c r="N26" s="116"/>
      <c r="O26" s="117"/>
      <c r="P26" s="69"/>
    </row>
    <row r="27" spans="1:16" ht="35.25" customHeight="1" thickBot="1">
      <c r="A27" s="47" t="s">
        <v>296</v>
      </c>
      <c r="B27" s="81" t="s">
        <v>253</v>
      </c>
      <c r="C27" s="232" t="s">
        <v>183</v>
      </c>
      <c r="D27" s="295">
        <f t="shared" si="1"/>
        <v>52</v>
      </c>
      <c r="E27" s="71">
        <f t="shared" si="3"/>
        <v>16</v>
      </c>
      <c r="F27" s="48">
        <f t="shared" si="4"/>
        <v>36</v>
      </c>
      <c r="G27" s="72">
        <v>21</v>
      </c>
      <c r="H27" s="73"/>
      <c r="I27" s="74">
        <v>0</v>
      </c>
      <c r="J27" s="75">
        <v>36</v>
      </c>
      <c r="K27" s="76"/>
      <c r="L27" s="77"/>
      <c r="M27" s="76"/>
      <c r="N27" s="78"/>
      <c r="O27" s="79"/>
      <c r="P27" s="129"/>
    </row>
    <row r="28" spans="1:16" ht="41.25" customHeight="1" thickBot="1">
      <c r="A28" s="87"/>
      <c r="B28" s="303" t="s">
        <v>254</v>
      </c>
      <c r="C28" s="89" t="s">
        <v>263</v>
      </c>
      <c r="D28" s="294">
        <f>SUM(D29:D30)</f>
        <v>91</v>
      </c>
      <c r="E28" s="299">
        <f>SUM(E29:E30)</f>
        <v>55</v>
      </c>
      <c r="F28" s="89">
        <f>SUM(F29:F30)</f>
        <v>36</v>
      </c>
      <c r="G28" s="90">
        <f>SUM(G29:G30)</f>
        <v>23</v>
      </c>
      <c r="H28" s="91"/>
      <c r="I28" s="92">
        <f>SUM(I29:I30)</f>
        <v>36</v>
      </c>
      <c r="J28" s="93">
        <f>SUM(J29:J30)</f>
        <v>0</v>
      </c>
      <c r="K28" s="94"/>
      <c r="L28" s="95"/>
      <c r="M28" s="94"/>
      <c r="N28" s="96"/>
      <c r="O28" s="97"/>
      <c r="P28" s="80"/>
    </row>
    <row r="29" spans="1:16" ht="35.25" customHeight="1">
      <c r="A29" s="47" t="s">
        <v>297</v>
      </c>
      <c r="B29" s="47" t="s">
        <v>261</v>
      </c>
      <c r="C29" s="247" t="s">
        <v>306</v>
      </c>
      <c r="D29" s="322">
        <f t="shared" si="1"/>
        <v>52</v>
      </c>
      <c r="E29" s="281">
        <f t="shared" si="3"/>
        <v>16</v>
      </c>
      <c r="F29" s="48">
        <f t="shared" ref="F29:F30" si="5">SUM(I29:J29)</f>
        <v>36</v>
      </c>
      <c r="G29" s="50">
        <v>23</v>
      </c>
      <c r="H29" s="58"/>
      <c r="I29" s="62">
        <v>36</v>
      </c>
      <c r="J29" s="63">
        <v>0</v>
      </c>
      <c r="K29" s="46"/>
      <c r="L29" s="69"/>
      <c r="M29" s="46"/>
      <c r="N29" s="65"/>
      <c r="O29" s="68"/>
      <c r="P29" s="251"/>
    </row>
    <row r="30" spans="1:16" ht="35.25" customHeight="1" thickBot="1">
      <c r="A30" s="47"/>
      <c r="B30" s="47" t="s">
        <v>255</v>
      </c>
      <c r="C30" s="248"/>
      <c r="D30" s="295">
        <f t="shared" si="1"/>
        <v>39</v>
      </c>
      <c r="E30" s="49">
        <v>39</v>
      </c>
      <c r="F30" s="48">
        <f t="shared" si="5"/>
        <v>0</v>
      </c>
      <c r="G30" s="50"/>
      <c r="H30" s="58"/>
      <c r="I30" s="62">
        <v>0</v>
      </c>
      <c r="J30" s="63">
        <v>0</v>
      </c>
      <c r="K30" s="230"/>
      <c r="L30" s="69"/>
      <c r="M30" s="46"/>
      <c r="N30" s="65"/>
      <c r="O30" s="278"/>
      <c r="P30" s="259"/>
    </row>
    <row r="31" spans="1:16" ht="39" customHeight="1" thickBot="1">
      <c r="A31" s="181"/>
      <c r="B31" s="182" t="s">
        <v>265</v>
      </c>
      <c r="C31" s="183" t="s">
        <v>363</v>
      </c>
      <c r="D31" s="183">
        <f>D32+D43+D48</f>
        <v>3501</v>
      </c>
      <c r="E31" s="183">
        <f>SUM(E32,E43,E48)</f>
        <v>1169</v>
      </c>
      <c r="F31" s="183">
        <f>SUM(F32,F43,F48)</f>
        <v>2338</v>
      </c>
      <c r="G31" s="183">
        <f>SUM(G32,G43,G48)</f>
        <v>1814</v>
      </c>
      <c r="H31" s="184"/>
      <c r="I31" s="185"/>
      <c r="J31" s="186"/>
      <c r="K31" s="187">
        <f>SUM(K32,K48,K43,)</f>
        <v>468</v>
      </c>
      <c r="L31" s="187">
        <f t="shared" ref="L31:P31" si="6">SUM(L32,L48,L43,)</f>
        <v>612</v>
      </c>
      <c r="M31" s="187">
        <f t="shared" si="6"/>
        <v>468</v>
      </c>
      <c r="N31" s="187">
        <f t="shared" si="6"/>
        <v>612</v>
      </c>
      <c r="O31" s="187">
        <f t="shared" si="6"/>
        <v>499</v>
      </c>
      <c r="P31" s="187">
        <f t="shared" si="6"/>
        <v>327</v>
      </c>
    </row>
    <row r="32" spans="1:16" ht="45" customHeight="1" thickBot="1">
      <c r="A32" s="188" t="s">
        <v>57</v>
      </c>
      <c r="B32" s="189" t="s">
        <v>58</v>
      </c>
      <c r="C32" s="190" t="s">
        <v>342</v>
      </c>
      <c r="D32" s="190">
        <f t="shared" ref="D32:E32" si="7">SUM(D33:D37)</f>
        <v>823</v>
      </c>
      <c r="E32" s="190">
        <f t="shared" si="7"/>
        <v>329</v>
      </c>
      <c r="F32" s="190">
        <f>SUM(F33:F37)</f>
        <v>494</v>
      </c>
      <c r="G32" s="190">
        <f>SUM(G33:G37)</f>
        <v>431</v>
      </c>
      <c r="H32" s="191"/>
      <c r="I32" s="192"/>
      <c r="J32" s="193"/>
      <c r="K32" s="194">
        <f>SUM(K33:K42)</f>
        <v>78</v>
      </c>
      <c r="L32" s="194">
        <f t="shared" ref="L32:P32" si="8">SUM(L33:L42)</f>
        <v>102</v>
      </c>
      <c r="M32" s="194">
        <f t="shared" si="8"/>
        <v>52</v>
      </c>
      <c r="N32" s="194">
        <f t="shared" si="8"/>
        <v>68</v>
      </c>
      <c r="O32" s="194">
        <f t="shared" si="8"/>
        <v>154</v>
      </c>
      <c r="P32" s="194">
        <f t="shared" si="8"/>
        <v>228</v>
      </c>
    </row>
    <row r="33" spans="1:17" ht="35.25" customHeight="1">
      <c r="A33" s="167" t="s">
        <v>115</v>
      </c>
      <c r="B33" s="47" t="s">
        <v>59</v>
      </c>
      <c r="C33" s="247" t="s">
        <v>314</v>
      </c>
      <c r="D33" s="297">
        <f t="shared" ref="D33:D47" si="9">SUM(E33:F33)</f>
        <v>73</v>
      </c>
      <c r="E33" s="49">
        <f>INT(F33*0.46)</f>
        <v>23</v>
      </c>
      <c r="F33" s="48">
        <f>SUM(K33:P33)</f>
        <v>50</v>
      </c>
      <c r="G33" s="50">
        <v>29</v>
      </c>
      <c r="H33" s="58"/>
      <c r="I33" s="62"/>
      <c r="J33" s="63"/>
      <c r="K33" s="46"/>
      <c r="L33" s="69"/>
      <c r="M33" s="46"/>
      <c r="N33" s="65" t="s">
        <v>147</v>
      </c>
      <c r="O33" s="68">
        <v>14</v>
      </c>
      <c r="P33" s="264">
        <v>36</v>
      </c>
    </row>
    <row r="34" spans="1:17" ht="35.25" customHeight="1">
      <c r="A34" s="167" t="s">
        <v>116</v>
      </c>
      <c r="B34" s="47" t="s">
        <v>60</v>
      </c>
      <c r="C34" s="233" t="s">
        <v>356</v>
      </c>
      <c r="D34" s="298">
        <f t="shared" si="9"/>
        <v>73</v>
      </c>
      <c r="E34" s="49">
        <f>INT(F34*0.46)</f>
        <v>23</v>
      </c>
      <c r="F34" s="48">
        <f t="shared" ref="F34:F37" si="10">SUM(K34:P34)</f>
        <v>50</v>
      </c>
      <c r="G34" s="50">
        <v>29</v>
      </c>
      <c r="H34" s="58"/>
      <c r="I34" s="62"/>
      <c r="J34" s="63"/>
      <c r="K34" s="46"/>
      <c r="L34" s="69"/>
      <c r="M34" s="46"/>
      <c r="N34" s="65" t="s">
        <v>147</v>
      </c>
      <c r="O34" s="68">
        <v>14</v>
      </c>
      <c r="P34" s="115">
        <v>36</v>
      </c>
    </row>
    <row r="35" spans="1:17" ht="35.25" customHeight="1">
      <c r="A35" s="167" t="s">
        <v>117</v>
      </c>
      <c r="B35" s="47" t="s">
        <v>54</v>
      </c>
      <c r="C35" s="233" t="s">
        <v>314</v>
      </c>
      <c r="D35" s="298">
        <f t="shared" si="9"/>
        <v>75</v>
      </c>
      <c r="E35" s="49">
        <f t="shared" ref="E35" si="11">INT(F35*0.5)</f>
        <v>25</v>
      </c>
      <c r="F35" s="48">
        <f t="shared" si="10"/>
        <v>50</v>
      </c>
      <c r="G35" s="50">
        <v>29</v>
      </c>
      <c r="H35" s="58"/>
      <c r="I35" s="62"/>
      <c r="J35" s="63"/>
      <c r="K35" s="46"/>
      <c r="L35" s="69"/>
      <c r="M35" s="46"/>
      <c r="N35" s="65"/>
      <c r="O35" s="68">
        <v>14</v>
      </c>
      <c r="P35" s="69">
        <v>36</v>
      </c>
    </row>
    <row r="36" spans="1:17" ht="35.25" customHeight="1">
      <c r="A36" s="167" t="s">
        <v>118</v>
      </c>
      <c r="B36" s="47" t="s">
        <v>61</v>
      </c>
      <c r="C36" s="233" t="s">
        <v>357</v>
      </c>
      <c r="D36" s="298">
        <f t="shared" si="9"/>
        <v>258</v>
      </c>
      <c r="E36" s="49">
        <f>INT(F36*0.5)</f>
        <v>86</v>
      </c>
      <c r="F36" s="48">
        <f t="shared" si="10"/>
        <v>172</v>
      </c>
      <c r="G36" s="50">
        <v>172</v>
      </c>
      <c r="H36" s="58"/>
      <c r="I36" s="62"/>
      <c r="J36" s="63"/>
      <c r="K36" s="46">
        <v>26</v>
      </c>
      <c r="L36" s="69">
        <v>34</v>
      </c>
      <c r="M36" s="46">
        <v>26</v>
      </c>
      <c r="N36" s="65">
        <v>34</v>
      </c>
      <c r="O36" s="68">
        <v>28</v>
      </c>
      <c r="P36" s="69">
        <v>24</v>
      </c>
    </row>
    <row r="37" spans="1:17" ht="35.25" customHeight="1">
      <c r="A37" s="167" t="s">
        <v>119</v>
      </c>
      <c r="B37" s="47" t="s">
        <v>56</v>
      </c>
      <c r="C37" s="233" t="s">
        <v>278</v>
      </c>
      <c r="D37" s="296">
        <f t="shared" si="9"/>
        <v>344</v>
      </c>
      <c r="E37" s="48">
        <v>172</v>
      </c>
      <c r="F37" s="48">
        <f t="shared" si="10"/>
        <v>172</v>
      </c>
      <c r="G37" s="50">
        <v>172</v>
      </c>
      <c r="H37" s="58"/>
      <c r="I37" s="62"/>
      <c r="J37" s="63"/>
      <c r="K37" s="46">
        <v>26</v>
      </c>
      <c r="L37" s="69">
        <v>34</v>
      </c>
      <c r="M37" s="46">
        <v>26</v>
      </c>
      <c r="N37" s="65">
        <v>34</v>
      </c>
      <c r="O37" s="68">
        <v>28</v>
      </c>
      <c r="P37" s="69">
        <v>24</v>
      </c>
    </row>
    <row r="38" spans="1:17" ht="35.25" customHeight="1">
      <c r="A38" s="501" t="s">
        <v>173</v>
      </c>
      <c r="B38" s="502"/>
      <c r="C38" s="333" t="s">
        <v>343</v>
      </c>
      <c r="D38" s="324">
        <f>SUM(D39:D42)</f>
        <v>282</v>
      </c>
      <c r="E38" s="169">
        <f>SUM(E39:E42)</f>
        <v>94</v>
      </c>
      <c r="F38" s="169">
        <f>SUM(F39:F42)</f>
        <v>188</v>
      </c>
      <c r="G38" s="169">
        <f>SUM(G39:G42)</f>
        <v>117</v>
      </c>
      <c r="H38" s="160"/>
      <c r="I38" s="161"/>
      <c r="J38" s="162"/>
      <c r="K38" s="163"/>
      <c r="L38" s="164"/>
      <c r="M38" s="163"/>
      <c r="N38" s="165"/>
      <c r="O38" s="166"/>
      <c r="P38" s="164"/>
      <c r="Q38" s="239"/>
    </row>
    <row r="39" spans="1:17" ht="35.25" customHeight="1">
      <c r="A39" s="156" t="s">
        <v>148</v>
      </c>
      <c r="B39" s="81" t="s">
        <v>125</v>
      </c>
      <c r="C39" s="233" t="s">
        <v>185</v>
      </c>
      <c r="D39" s="296">
        <f t="shared" si="9"/>
        <v>90</v>
      </c>
      <c r="E39" s="49">
        <f t="shared" ref="E39:E45" si="12">INT(F39*0.5)</f>
        <v>30</v>
      </c>
      <c r="F39" s="108">
        <f>SUM(K39:P39)</f>
        <v>60</v>
      </c>
      <c r="G39" s="72">
        <v>36</v>
      </c>
      <c r="H39" s="73"/>
      <c r="I39" s="74"/>
      <c r="J39" s="75"/>
      <c r="K39" s="76">
        <v>26</v>
      </c>
      <c r="L39" s="77">
        <v>34</v>
      </c>
      <c r="M39" s="76"/>
      <c r="N39" s="78"/>
      <c r="O39" s="79"/>
      <c r="P39" s="267"/>
    </row>
    <row r="40" spans="1:17" ht="35.25" customHeight="1">
      <c r="A40" s="168" t="s">
        <v>149</v>
      </c>
      <c r="B40" s="107" t="s">
        <v>126</v>
      </c>
      <c r="C40" s="233" t="s">
        <v>341</v>
      </c>
      <c r="D40" s="297">
        <f t="shared" si="9"/>
        <v>54</v>
      </c>
      <c r="E40" s="49">
        <f t="shared" si="12"/>
        <v>18</v>
      </c>
      <c r="F40" s="108">
        <f t="shared" ref="F40:F42" si="13">SUM(K40:P40)</f>
        <v>36</v>
      </c>
      <c r="G40" s="110">
        <v>26</v>
      </c>
      <c r="H40" s="111"/>
      <c r="I40" s="112"/>
      <c r="J40" s="113"/>
      <c r="K40" s="114"/>
      <c r="L40" s="115"/>
      <c r="M40" s="114"/>
      <c r="N40" s="116"/>
      <c r="O40" s="117"/>
      <c r="P40" s="115">
        <v>36</v>
      </c>
    </row>
    <row r="41" spans="1:17" ht="35.25" customHeight="1">
      <c r="A41" s="168" t="s">
        <v>150</v>
      </c>
      <c r="B41" s="137" t="s">
        <v>157</v>
      </c>
      <c r="C41" s="233" t="s">
        <v>358</v>
      </c>
      <c r="D41" s="298">
        <f t="shared" si="9"/>
        <v>60</v>
      </c>
      <c r="E41" s="49">
        <f>INT(F41*0.5)</f>
        <v>20</v>
      </c>
      <c r="F41" s="108">
        <f t="shared" si="13"/>
        <v>40</v>
      </c>
      <c r="G41" s="138">
        <v>24</v>
      </c>
      <c r="H41" s="139"/>
      <c r="I41" s="140"/>
      <c r="J41" s="141"/>
      <c r="K41" s="142"/>
      <c r="L41" s="143"/>
      <c r="M41" s="142"/>
      <c r="N41" s="144"/>
      <c r="O41" s="145">
        <v>28</v>
      </c>
      <c r="P41" s="126">
        <v>12</v>
      </c>
    </row>
    <row r="42" spans="1:17" ht="35.25" customHeight="1" thickBot="1">
      <c r="A42" s="168" t="s">
        <v>151</v>
      </c>
      <c r="B42" s="107" t="s">
        <v>182</v>
      </c>
      <c r="C42" s="233" t="s">
        <v>184</v>
      </c>
      <c r="D42" s="323">
        <f t="shared" si="9"/>
        <v>78</v>
      </c>
      <c r="E42" s="49">
        <f t="shared" si="12"/>
        <v>26</v>
      </c>
      <c r="F42" s="108">
        <f t="shared" si="13"/>
        <v>52</v>
      </c>
      <c r="G42" s="110">
        <v>31</v>
      </c>
      <c r="H42" s="111"/>
      <c r="I42" s="112"/>
      <c r="J42" s="113"/>
      <c r="K42" s="114"/>
      <c r="L42" s="115"/>
      <c r="M42" s="114"/>
      <c r="N42" s="116"/>
      <c r="O42" s="117">
        <v>28</v>
      </c>
      <c r="P42" s="143">
        <v>24</v>
      </c>
    </row>
    <row r="43" spans="1:17" ht="47.25" customHeight="1" thickBot="1">
      <c r="A43" s="188" t="s">
        <v>62</v>
      </c>
      <c r="B43" s="189" t="s">
        <v>63</v>
      </c>
      <c r="C43" s="217" t="s">
        <v>287</v>
      </c>
      <c r="D43" s="190">
        <f t="shared" ref="D43:E43" si="14">SUM(D44:D45)</f>
        <v>292</v>
      </c>
      <c r="E43" s="190">
        <f t="shared" si="14"/>
        <v>94</v>
      </c>
      <c r="F43" s="383">
        <f>SUM(F44:F45)</f>
        <v>198</v>
      </c>
      <c r="G43" s="190">
        <f>SUM(G44:G45)</f>
        <v>117</v>
      </c>
      <c r="H43" s="191"/>
      <c r="I43" s="192"/>
      <c r="J43" s="193"/>
      <c r="K43" s="194">
        <f t="shared" ref="K43:P43" si="15">SUM(K44:K47)</f>
        <v>149</v>
      </c>
      <c r="L43" s="194">
        <f t="shared" si="15"/>
        <v>68</v>
      </c>
      <c r="M43" s="194">
        <f t="shared" si="15"/>
        <v>26</v>
      </c>
      <c r="N43" s="194">
        <f t="shared" si="15"/>
        <v>0</v>
      </c>
      <c r="O43" s="194">
        <f t="shared" si="15"/>
        <v>0</v>
      </c>
      <c r="P43" s="194">
        <f t="shared" si="15"/>
        <v>0</v>
      </c>
    </row>
    <row r="44" spans="1:17" ht="35.25" customHeight="1">
      <c r="A44" s="47" t="s">
        <v>120</v>
      </c>
      <c r="B44" s="47" t="s">
        <v>55</v>
      </c>
      <c r="C44" s="247" t="s">
        <v>185</v>
      </c>
      <c r="D44" s="297">
        <f t="shared" si="9"/>
        <v>124</v>
      </c>
      <c r="E44" s="49">
        <f>INT(F44*0.45)</f>
        <v>38</v>
      </c>
      <c r="F44" s="48">
        <f>SUM(K44:P44)</f>
        <v>86</v>
      </c>
      <c r="G44" s="50">
        <v>45</v>
      </c>
      <c r="H44" s="58"/>
      <c r="I44" s="62"/>
      <c r="J44" s="63"/>
      <c r="K44" s="46">
        <v>52</v>
      </c>
      <c r="L44" s="69">
        <v>34</v>
      </c>
      <c r="M44" s="46"/>
      <c r="N44" s="65"/>
      <c r="O44" s="68"/>
      <c r="P44" s="252"/>
    </row>
    <row r="45" spans="1:17" ht="69.599999999999994" customHeight="1">
      <c r="A45" s="47" t="s">
        <v>121</v>
      </c>
      <c r="B45" s="47" t="s">
        <v>365</v>
      </c>
      <c r="C45" s="233" t="s">
        <v>353</v>
      </c>
      <c r="D45" s="298">
        <f t="shared" si="9"/>
        <v>168</v>
      </c>
      <c r="E45" s="49">
        <f t="shared" si="12"/>
        <v>56</v>
      </c>
      <c r="F45" s="48">
        <f>SUM(K45:P45)</f>
        <v>112</v>
      </c>
      <c r="G45" s="50">
        <v>72</v>
      </c>
      <c r="H45" s="58"/>
      <c r="I45" s="62"/>
      <c r="J45" s="63"/>
      <c r="K45" s="46">
        <v>52</v>
      </c>
      <c r="L45" s="69">
        <v>34</v>
      </c>
      <c r="M45" s="46">
        <v>26</v>
      </c>
      <c r="N45" s="116"/>
      <c r="O45" s="262"/>
      <c r="P45" s="115"/>
    </row>
    <row r="46" spans="1:17" ht="35.25" customHeight="1" thickBot="1">
      <c r="A46" s="499" t="s">
        <v>174</v>
      </c>
      <c r="B46" s="500"/>
      <c r="C46" s="316" t="s">
        <v>288</v>
      </c>
      <c r="D46" s="295">
        <f t="shared" si="9"/>
        <v>68</v>
      </c>
      <c r="E46" s="49">
        <f>ROUNDUP(F46*0.5,0)</f>
        <v>23</v>
      </c>
      <c r="F46" s="169">
        <f>SUM(F47)</f>
        <v>45</v>
      </c>
      <c r="G46" s="176">
        <v>27</v>
      </c>
      <c r="H46" s="170"/>
      <c r="I46" s="171"/>
      <c r="J46" s="172"/>
      <c r="K46" s="173"/>
      <c r="L46" s="174"/>
      <c r="M46" s="173"/>
      <c r="N46" s="164"/>
      <c r="O46" s="319"/>
      <c r="P46" s="164"/>
      <c r="Q46" s="239"/>
    </row>
    <row r="47" spans="1:17" ht="42.75" customHeight="1" thickBot="1">
      <c r="A47" s="107" t="s">
        <v>152</v>
      </c>
      <c r="B47" s="107" t="s">
        <v>153</v>
      </c>
      <c r="C47" s="248" t="s">
        <v>186</v>
      </c>
      <c r="D47" s="295">
        <f t="shared" si="9"/>
        <v>68</v>
      </c>
      <c r="E47" s="49">
        <f>ROUNDUP(F47*0.5,0)</f>
        <v>23</v>
      </c>
      <c r="F47" s="108">
        <f>SUM(K47:P47)</f>
        <v>45</v>
      </c>
      <c r="G47" s="110">
        <v>27</v>
      </c>
      <c r="H47" s="111"/>
      <c r="I47" s="112"/>
      <c r="J47" s="113"/>
      <c r="K47" s="114">
        <v>45</v>
      </c>
      <c r="L47" s="115"/>
      <c r="M47" s="114"/>
      <c r="N47" s="116"/>
      <c r="O47" s="117"/>
      <c r="P47" s="266"/>
    </row>
    <row r="48" spans="1:17" ht="35.25" customHeight="1" thickBot="1">
      <c r="A48" s="188" t="s">
        <v>64</v>
      </c>
      <c r="B48" s="189" t="s">
        <v>266</v>
      </c>
      <c r="C48" s="217" t="s">
        <v>362</v>
      </c>
      <c r="D48" s="190">
        <f>D49+D65</f>
        <v>2386</v>
      </c>
      <c r="E48" s="190">
        <f>E49+E65</f>
        <v>746</v>
      </c>
      <c r="F48" s="190">
        <f>F49+F65</f>
        <v>1646</v>
      </c>
      <c r="G48" s="199">
        <v>1266</v>
      </c>
      <c r="H48" s="191"/>
      <c r="I48" s="192"/>
      <c r="J48" s="193"/>
      <c r="K48" s="194">
        <f>K49+K65</f>
        <v>241</v>
      </c>
      <c r="L48" s="195">
        <f>L49+L65</f>
        <v>442</v>
      </c>
      <c r="M48" s="194">
        <f>M49+M65</f>
        <v>390</v>
      </c>
      <c r="N48" s="196">
        <f>N49+N65</f>
        <v>544</v>
      </c>
      <c r="O48" s="197">
        <v>345</v>
      </c>
      <c r="P48" s="301">
        <v>99</v>
      </c>
    </row>
    <row r="49" spans="1:17" ht="38.25" customHeight="1" thickBot="1">
      <c r="A49" s="188" t="s">
        <v>66</v>
      </c>
      <c r="B49" s="189" t="s">
        <v>67</v>
      </c>
      <c r="C49" s="217" t="s">
        <v>360</v>
      </c>
      <c r="D49" s="190">
        <f>SUM(D50:D55)</f>
        <v>630</v>
      </c>
      <c r="E49" s="190">
        <f>SUM(E50:E55)</f>
        <v>200</v>
      </c>
      <c r="F49" s="190">
        <f>SUM(F50:F55)</f>
        <v>430</v>
      </c>
      <c r="G49" s="190">
        <f>SUM(G50:G55)</f>
        <v>263</v>
      </c>
      <c r="H49" s="191"/>
      <c r="I49" s="192"/>
      <c r="J49" s="193"/>
      <c r="K49" s="194">
        <f>SUM(K50:K64)</f>
        <v>176</v>
      </c>
      <c r="L49" s="194">
        <f t="shared" ref="L49:P49" si="16">SUM(L50:L64)</f>
        <v>192</v>
      </c>
      <c r="M49" s="194">
        <f t="shared" si="16"/>
        <v>78</v>
      </c>
      <c r="N49" s="194">
        <f t="shared" si="16"/>
        <v>125</v>
      </c>
      <c r="O49" s="194">
        <f t="shared" si="16"/>
        <v>67</v>
      </c>
      <c r="P49" s="194">
        <f t="shared" si="16"/>
        <v>156</v>
      </c>
    </row>
    <row r="50" spans="1:17" ht="35.25" customHeight="1">
      <c r="A50" s="47" t="s">
        <v>108</v>
      </c>
      <c r="B50" s="47" t="s">
        <v>68</v>
      </c>
      <c r="C50" s="247" t="s">
        <v>359</v>
      </c>
      <c r="D50" s="297">
        <f t="shared" ref="D50:D64" si="17">SUM(E50:F50)</f>
        <v>110</v>
      </c>
      <c r="E50" s="49">
        <f>INT(F50*0.45)</f>
        <v>34</v>
      </c>
      <c r="F50" s="48">
        <f>SUM(K50:P50)</f>
        <v>76</v>
      </c>
      <c r="G50" s="50">
        <v>45</v>
      </c>
      <c r="H50" s="58"/>
      <c r="I50" s="62"/>
      <c r="J50" s="63"/>
      <c r="K50" s="46">
        <v>33</v>
      </c>
      <c r="L50" s="69">
        <v>43</v>
      </c>
      <c r="M50" s="46"/>
      <c r="N50" s="65"/>
      <c r="O50" s="68"/>
      <c r="P50" s="252"/>
    </row>
    <row r="51" spans="1:17" ht="35.25" customHeight="1">
      <c r="A51" s="47" t="s">
        <v>109</v>
      </c>
      <c r="B51" s="47" t="s">
        <v>69</v>
      </c>
      <c r="C51" s="249" t="s">
        <v>359</v>
      </c>
      <c r="D51" s="298">
        <f t="shared" si="17"/>
        <v>171</v>
      </c>
      <c r="E51" s="49">
        <f t="shared" ref="E51" si="18">INT(F51*0.5)</f>
        <v>57</v>
      </c>
      <c r="F51" s="48">
        <f t="shared" ref="F51:F55" si="19">SUM(K51:P51)</f>
        <v>114</v>
      </c>
      <c r="G51" s="50">
        <v>72</v>
      </c>
      <c r="H51" s="58"/>
      <c r="I51" s="62"/>
      <c r="J51" s="63"/>
      <c r="K51" s="46">
        <v>52</v>
      </c>
      <c r="L51" s="69">
        <v>62</v>
      </c>
      <c r="M51" s="46"/>
      <c r="N51" s="65"/>
      <c r="O51" s="68"/>
      <c r="P51" s="115"/>
    </row>
    <row r="52" spans="1:17" ht="46.5" customHeight="1">
      <c r="A52" s="47" t="s">
        <v>110</v>
      </c>
      <c r="B52" s="47" t="s">
        <v>70</v>
      </c>
      <c r="C52" s="249" t="s">
        <v>235</v>
      </c>
      <c r="D52" s="298">
        <f t="shared" si="17"/>
        <v>108</v>
      </c>
      <c r="E52" s="49">
        <f>INT(F52*0.45)</f>
        <v>33</v>
      </c>
      <c r="F52" s="48">
        <f t="shared" si="19"/>
        <v>75</v>
      </c>
      <c r="G52" s="50">
        <v>45</v>
      </c>
      <c r="H52" s="58"/>
      <c r="I52" s="62"/>
      <c r="J52" s="63"/>
      <c r="K52" s="46">
        <v>26</v>
      </c>
      <c r="L52" s="69">
        <v>49</v>
      </c>
      <c r="M52" s="46"/>
      <c r="N52" s="65"/>
      <c r="O52" s="68"/>
      <c r="P52" s="69"/>
    </row>
    <row r="53" spans="1:17" ht="43.5" customHeight="1">
      <c r="A53" s="47" t="s">
        <v>111</v>
      </c>
      <c r="B53" s="47" t="s">
        <v>71</v>
      </c>
      <c r="C53" s="249" t="s">
        <v>358</v>
      </c>
      <c r="D53" s="296">
        <f t="shared" si="17"/>
        <v>52</v>
      </c>
      <c r="E53" s="49">
        <f>INT(F53*0.45)</f>
        <v>16</v>
      </c>
      <c r="F53" s="48">
        <f t="shared" si="19"/>
        <v>36</v>
      </c>
      <c r="G53" s="50">
        <v>20</v>
      </c>
      <c r="H53" s="58"/>
      <c r="I53" s="62"/>
      <c r="J53" s="63"/>
      <c r="K53" s="46"/>
      <c r="L53" s="69"/>
      <c r="M53" s="46"/>
      <c r="N53" s="65"/>
      <c r="O53" s="68"/>
      <c r="P53" s="69">
        <v>36</v>
      </c>
    </row>
    <row r="54" spans="1:17" ht="45.75" customHeight="1">
      <c r="A54" s="47" t="s">
        <v>112</v>
      </c>
      <c r="B54" s="47" t="s">
        <v>72</v>
      </c>
      <c r="C54" s="233" t="s">
        <v>339</v>
      </c>
      <c r="D54" s="296">
        <f t="shared" si="17"/>
        <v>84</v>
      </c>
      <c r="E54" s="49">
        <f>INT(F54*0.5)</f>
        <v>28</v>
      </c>
      <c r="F54" s="48">
        <f t="shared" si="19"/>
        <v>56</v>
      </c>
      <c r="G54" s="50">
        <v>36</v>
      </c>
      <c r="H54" s="58"/>
      <c r="I54" s="62"/>
      <c r="J54" s="63"/>
      <c r="K54" s="46">
        <v>26</v>
      </c>
      <c r="L54" s="69">
        <v>17</v>
      </c>
      <c r="M54" s="46">
        <v>13</v>
      </c>
      <c r="N54" s="65"/>
      <c r="O54" s="68"/>
      <c r="P54" s="69"/>
    </row>
    <row r="55" spans="1:17" ht="35.25" customHeight="1">
      <c r="A55" s="47" t="s">
        <v>113</v>
      </c>
      <c r="B55" s="47" t="s">
        <v>73</v>
      </c>
      <c r="C55" s="210" t="s">
        <v>354</v>
      </c>
      <c r="D55" s="297">
        <f t="shared" si="17"/>
        <v>105</v>
      </c>
      <c r="E55" s="49">
        <f>INT(F55*0.45)</f>
        <v>32</v>
      </c>
      <c r="F55" s="48">
        <f t="shared" si="19"/>
        <v>73</v>
      </c>
      <c r="G55" s="50">
        <v>45</v>
      </c>
      <c r="H55" s="58"/>
      <c r="I55" s="62"/>
      <c r="J55" s="63"/>
      <c r="K55" s="46">
        <v>39</v>
      </c>
      <c r="L55" s="69">
        <v>21</v>
      </c>
      <c r="M55" s="46">
        <v>13</v>
      </c>
      <c r="N55" s="65"/>
      <c r="O55" s="68"/>
      <c r="P55" s="69"/>
    </row>
    <row r="56" spans="1:17" ht="35.25" customHeight="1">
      <c r="A56" s="501" t="s">
        <v>177</v>
      </c>
      <c r="B56" s="502"/>
      <c r="C56" s="317" t="s">
        <v>344</v>
      </c>
      <c r="D56" s="159">
        <f>SUM(D57:D64)</f>
        <v>546</v>
      </c>
      <c r="E56" s="159">
        <f>SUM(E57:E64)</f>
        <v>182</v>
      </c>
      <c r="F56" s="159">
        <f>SUM(F57:F64)</f>
        <v>364</v>
      </c>
      <c r="G56" s="159">
        <f>SUM(G57:G64)</f>
        <v>224</v>
      </c>
      <c r="H56" s="160"/>
      <c r="I56" s="161"/>
      <c r="J56" s="162"/>
      <c r="K56" s="163"/>
      <c r="L56" s="164"/>
      <c r="M56" s="163"/>
      <c r="N56" s="165"/>
      <c r="O56" s="166"/>
      <c r="P56" s="164"/>
      <c r="Q56" s="239"/>
    </row>
    <row r="57" spans="1:17" ht="42" customHeight="1">
      <c r="A57" s="81" t="s">
        <v>154</v>
      </c>
      <c r="B57" s="81" t="s">
        <v>127</v>
      </c>
      <c r="C57" s="233" t="s">
        <v>340</v>
      </c>
      <c r="D57" s="297">
        <f t="shared" si="17"/>
        <v>66</v>
      </c>
      <c r="E57" s="49">
        <f>ROUNDUP(F57*0.5,0)</f>
        <v>22</v>
      </c>
      <c r="F57" s="108">
        <f>SUM(K57:P57)</f>
        <v>44</v>
      </c>
      <c r="G57" s="72">
        <v>27</v>
      </c>
      <c r="H57" s="73"/>
      <c r="I57" s="74"/>
      <c r="J57" s="75"/>
      <c r="K57" s="76"/>
      <c r="L57" s="77"/>
      <c r="M57" s="76">
        <v>26</v>
      </c>
      <c r="N57" s="78">
        <v>18</v>
      </c>
      <c r="O57" s="79"/>
      <c r="P57" s="266"/>
      <c r="Q57" s="239"/>
    </row>
    <row r="58" spans="1:17" ht="35.25" customHeight="1">
      <c r="A58" s="107" t="s">
        <v>155</v>
      </c>
      <c r="B58" s="107" t="s">
        <v>236</v>
      </c>
      <c r="C58" s="233" t="s">
        <v>356</v>
      </c>
      <c r="D58" s="296">
        <f t="shared" si="17"/>
        <v>72</v>
      </c>
      <c r="E58" s="49">
        <f t="shared" ref="E58:E64" si="20">ROUNDUP(F58*0.5,0)</f>
        <v>24</v>
      </c>
      <c r="F58" s="108">
        <f t="shared" ref="F58:F64" si="21">SUM(K58:P58)</f>
        <v>48</v>
      </c>
      <c r="G58" s="110">
        <v>27</v>
      </c>
      <c r="H58" s="111"/>
      <c r="I58" s="112"/>
      <c r="J58" s="113"/>
      <c r="K58" s="114"/>
      <c r="L58" s="115"/>
      <c r="M58" s="114"/>
      <c r="N58" s="116"/>
      <c r="O58" s="117"/>
      <c r="P58" s="77">
        <v>48</v>
      </c>
    </row>
    <row r="59" spans="1:17" ht="35.25" customHeight="1">
      <c r="A59" s="119" t="s">
        <v>131</v>
      </c>
      <c r="B59" s="81" t="s">
        <v>130</v>
      </c>
      <c r="C59" s="232" t="s">
        <v>356</v>
      </c>
      <c r="D59" s="297">
        <f t="shared" si="17"/>
        <v>72</v>
      </c>
      <c r="E59" s="49">
        <f t="shared" si="20"/>
        <v>24</v>
      </c>
      <c r="F59" s="108">
        <f t="shared" si="21"/>
        <v>48</v>
      </c>
      <c r="G59" s="72">
        <v>27</v>
      </c>
      <c r="H59" s="73"/>
      <c r="I59" s="74"/>
      <c r="J59" s="75"/>
      <c r="K59" s="76"/>
      <c r="L59" s="77"/>
      <c r="M59" s="76"/>
      <c r="N59" s="78"/>
      <c r="O59" s="79"/>
      <c r="P59" s="129">
        <v>48</v>
      </c>
    </row>
    <row r="60" spans="1:17" ht="35.25" customHeight="1">
      <c r="A60" s="107" t="s">
        <v>132</v>
      </c>
      <c r="B60" s="107" t="s">
        <v>133</v>
      </c>
      <c r="C60" s="233" t="s">
        <v>340</v>
      </c>
      <c r="D60" s="296">
        <f t="shared" si="17"/>
        <v>64</v>
      </c>
      <c r="E60" s="49">
        <f>INT(F60*0.5)</f>
        <v>21</v>
      </c>
      <c r="F60" s="108">
        <f t="shared" si="21"/>
        <v>43</v>
      </c>
      <c r="G60" s="110">
        <v>26</v>
      </c>
      <c r="H60" s="111"/>
      <c r="I60" s="112"/>
      <c r="J60" s="113"/>
      <c r="K60" s="114"/>
      <c r="L60" s="115"/>
      <c r="M60" s="114">
        <v>26</v>
      </c>
      <c r="N60" s="116">
        <v>17</v>
      </c>
      <c r="O60" s="117"/>
      <c r="P60" s="115"/>
      <c r="Q60" s="239"/>
    </row>
    <row r="61" spans="1:17" ht="35.25" customHeight="1">
      <c r="A61" s="107" t="s">
        <v>134</v>
      </c>
      <c r="B61" s="107" t="s">
        <v>135</v>
      </c>
      <c r="C61" s="233" t="s">
        <v>184</v>
      </c>
      <c r="D61" s="297">
        <f t="shared" si="17"/>
        <v>76</v>
      </c>
      <c r="E61" s="49">
        <f>INT(F61*0.5)</f>
        <v>25</v>
      </c>
      <c r="F61" s="108">
        <f t="shared" si="21"/>
        <v>51</v>
      </c>
      <c r="G61" s="110">
        <v>36</v>
      </c>
      <c r="H61" s="111"/>
      <c r="I61" s="112"/>
      <c r="J61" s="113"/>
      <c r="K61" s="114"/>
      <c r="L61" s="115"/>
      <c r="M61" s="114"/>
      <c r="N61" s="116"/>
      <c r="O61" s="117">
        <v>39</v>
      </c>
      <c r="P61" s="115">
        <v>12</v>
      </c>
      <c r="Q61" s="239"/>
    </row>
    <row r="62" spans="1:17" ht="35.25" customHeight="1">
      <c r="A62" s="329" t="s">
        <v>138</v>
      </c>
      <c r="B62" s="107" t="s">
        <v>168</v>
      </c>
      <c r="C62" s="210" t="s">
        <v>358</v>
      </c>
      <c r="D62" s="298">
        <f t="shared" si="17"/>
        <v>60</v>
      </c>
      <c r="E62" s="49">
        <f t="shared" si="20"/>
        <v>20</v>
      </c>
      <c r="F62" s="108">
        <f t="shared" si="21"/>
        <v>40</v>
      </c>
      <c r="G62" s="72">
        <v>27</v>
      </c>
      <c r="H62" s="73"/>
      <c r="I62" s="74"/>
      <c r="J62" s="75"/>
      <c r="K62" s="76"/>
      <c r="L62" s="77"/>
      <c r="M62" s="76"/>
      <c r="N62" s="78"/>
      <c r="O62" s="79">
        <v>28</v>
      </c>
      <c r="P62" s="77">
        <v>12</v>
      </c>
    </row>
    <row r="63" spans="1:17" ht="35.25" customHeight="1">
      <c r="A63" s="329" t="s">
        <v>276</v>
      </c>
      <c r="B63" s="107" t="s">
        <v>274</v>
      </c>
      <c r="C63" s="210" t="s">
        <v>355</v>
      </c>
      <c r="D63" s="296">
        <f t="shared" si="17"/>
        <v>68</v>
      </c>
      <c r="E63" s="49">
        <f t="shared" si="20"/>
        <v>23</v>
      </c>
      <c r="F63" s="108">
        <f t="shared" si="21"/>
        <v>45</v>
      </c>
      <c r="G63" s="110">
        <v>27</v>
      </c>
      <c r="H63" s="111"/>
      <c r="I63" s="112"/>
      <c r="J63" s="113"/>
      <c r="K63" s="114"/>
      <c r="L63" s="115"/>
      <c r="M63" s="114">
        <v>0</v>
      </c>
      <c r="N63" s="116">
        <v>45</v>
      </c>
      <c r="O63" s="117"/>
      <c r="P63" s="115"/>
    </row>
    <row r="64" spans="1:17" ht="35.25" customHeight="1" thickBot="1">
      <c r="A64" s="119" t="s">
        <v>277</v>
      </c>
      <c r="B64" s="152" t="s">
        <v>275</v>
      </c>
      <c r="C64" s="248" t="s">
        <v>312</v>
      </c>
      <c r="D64" s="295">
        <f t="shared" si="17"/>
        <v>68</v>
      </c>
      <c r="E64" s="49">
        <f t="shared" si="20"/>
        <v>23</v>
      </c>
      <c r="F64" s="108">
        <f t="shared" si="21"/>
        <v>45</v>
      </c>
      <c r="G64" s="72">
        <v>27</v>
      </c>
      <c r="H64" s="73"/>
      <c r="I64" s="74"/>
      <c r="J64" s="75"/>
      <c r="K64" s="76"/>
      <c r="L64" s="77"/>
      <c r="M64" s="76">
        <v>0</v>
      </c>
      <c r="N64" s="78">
        <v>45</v>
      </c>
      <c r="O64" s="79"/>
      <c r="P64" s="77"/>
    </row>
    <row r="65" spans="1:17" ht="35.25" customHeight="1" thickBot="1">
      <c r="A65" s="188" t="s">
        <v>74</v>
      </c>
      <c r="B65" s="200" t="s">
        <v>75</v>
      </c>
      <c r="C65" s="302" t="s">
        <v>361</v>
      </c>
      <c r="D65" s="190">
        <f>SUM(D66,D72,D83+D93+D96)</f>
        <v>1756</v>
      </c>
      <c r="E65" s="190">
        <f>SUM(E66,E72,E83+E93+E96)</f>
        <v>546</v>
      </c>
      <c r="F65" s="383">
        <f>SUM(F66,F72,F83,F93,F96)</f>
        <v>1216</v>
      </c>
      <c r="G65" s="190">
        <f>SUM(G66,G72,G83+G93+G96)</f>
        <v>736</v>
      </c>
      <c r="H65" s="191"/>
      <c r="I65" s="192"/>
      <c r="J65" s="193"/>
      <c r="K65" s="194">
        <f t="shared" ref="K65:P65" si="22">K66+K72+K83+K93+K96</f>
        <v>65</v>
      </c>
      <c r="L65" s="195">
        <f t="shared" si="22"/>
        <v>250</v>
      </c>
      <c r="M65" s="194">
        <f t="shared" si="22"/>
        <v>312</v>
      </c>
      <c r="N65" s="196">
        <f t="shared" si="22"/>
        <v>419</v>
      </c>
      <c r="O65" s="197">
        <f t="shared" si="22"/>
        <v>283</v>
      </c>
      <c r="P65" s="197">
        <f t="shared" si="22"/>
        <v>48</v>
      </c>
      <c r="Q65" s="239"/>
    </row>
    <row r="66" spans="1:17" ht="69" customHeight="1" thickBot="1">
      <c r="A66" s="188" t="s">
        <v>122</v>
      </c>
      <c r="B66" s="189" t="s">
        <v>76</v>
      </c>
      <c r="C66" s="190" t="s">
        <v>294</v>
      </c>
      <c r="D66" s="190">
        <f>SUM(D67:D69)</f>
        <v>282</v>
      </c>
      <c r="E66" s="198">
        <f>SUM(E67:E69)</f>
        <v>87</v>
      </c>
      <c r="F66" s="190">
        <f>SUM(F67:F69)</f>
        <v>195</v>
      </c>
      <c r="G66" s="199">
        <f>SUM(G67:G69)</f>
        <v>121</v>
      </c>
      <c r="H66" s="191"/>
      <c r="I66" s="192"/>
      <c r="J66" s="193"/>
      <c r="K66" s="194">
        <f>SUM(K67:K69)</f>
        <v>65</v>
      </c>
      <c r="L66" s="194">
        <f t="shared" ref="L66:P66" si="23">SUM(L67:L69)</f>
        <v>130</v>
      </c>
      <c r="M66" s="194">
        <f t="shared" si="23"/>
        <v>0</v>
      </c>
      <c r="N66" s="194">
        <f t="shared" si="23"/>
        <v>0</v>
      </c>
      <c r="O66" s="194">
        <f t="shared" si="23"/>
        <v>0</v>
      </c>
      <c r="P66" s="194">
        <f t="shared" si="23"/>
        <v>0</v>
      </c>
    </row>
    <row r="67" spans="1:17" ht="44.25" customHeight="1">
      <c r="A67" s="167" t="s">
        <v>77</v>
      </c>
      <c r="B67" s="47" t="s">
        <v>78</v>
      </c>
      <c r="C67" s="247" t="s">
        <v>185</v>
      </c>
      <c r="D67" s="297">
        <f t="shared" ref="D67:D69" si="24">SUM(E67:F67)</f>
        <v>87</v>
      </c>
      <c r="E67" s="49">
        <f>INT(F67*0.45)</f>
        <v>27</v>
      </c>
      <c r="F67" s="48">
        <f>SUM(J67:P67)</f>
        <v>60</v>
      </c>
      <c r="G67" s="50">
        <v>38</v>
      </c>
      <c r="H67" s="58"/>
      <c r="I67" s="62"/>
      <c r="J67" s="63"/>
      <c r="K67" s="46">
        <v>0</v>
      </c>
      <c r="L67" s="69">
        <v>60</v>
      </c>
      <c r="M67" s="46"/>
      <c r="N67" s="65"/>
      <c r="O67" s="68"/>
      <c r="P67" s="255"/>
    </row>
    <row r="68" spans="1:17" ht="68.25" customHeight="1">
      <c r="A68" s="167" t="s">
        <v>106</v>
      </c>
      <c r="B68" s="47" t="s">
        <v>142</v>
      </c>
      <c r="C68" s="249" t="s">
        <v>308</v>
      </c>
      <c r="D68" s="298">
        <f t="shared" si="24"/>
        <v>108</v>
      </c>
      <c r="E68" s="49">
        <f>INT(F68*0.45)</f>
        <v>33</v>
      </c>
      <c r="F68" s="48">
        <f t="shared" ref="F68:F69" si="25">SUM(J68:P68)</f>
        <v>75</v>
      </c>
      <c r="G68" s="50">
        <v>46</v>
      </c>
      <c r="H68" s="58"/>
      <c r="I68" s="62"/>
      <c r="J68" s="63"/>
      <c r="K68" s="46">
        <v>39</v>
      </c>
      <c r="L68" s="69">
        <v>36</v>
      </c>
      <c r="M68" s="46"/>
      <c r="N68" s="65"/>
      <c r="O68" s="153"/>
      <c r="P68" s="115"/>
    </row>
    <row r="69" spans="1:17" ht="50.25" customHeight="1">
      <c r="A69" s="167" t="s">
        <v>107</v>
      </c>
      <c r="B69" s="47" t="s">
        <v>79</v>
      </c>
      <c r="C69" s="249" t="s">
        <v>308</v>
      </c>
      <c r="D69" s="298">
        <f t="shared" si="24"/>
        <v>87</v>
      </c>
      <c r="E69" s="49">
        <f>INT(F69*0.45)</f>
        <v>27</v>
      </c>
      <c r="F69" s="48">
        <f t="shared" si="25"/>
        <v>60</v>
      </c>
      <c r="G69" s="50">
        <v>37</v>
      </c>
      <c r="H69" s="58"/>
      <c r="I69" s="62"/>
      <c r="J69" s="63"/>
      <c r="K69" s="46">
        <v>26</v>
      </c>
      <c r="L69" s="69">
        <v>34</v>
      </c>
      <c r="M69" s="46"/>
      <c r="N69" s="65"/>
      <c r="O69" s="68"/>
      <c r="P69" s="69"/>
    </row>
    <row r="70" spans="1:17" ht="48.75" customHeight="1">
      <c r="A70" s="334" t="s">
        <v>282</v>
      </c>
      <c r="B70" s="334" t="s">
        <v>328</v>
      </c>
      <c r="C70" s="335" t="s">
        <v>345</v>
      </c>
      <c r="D70" s="159"/>
      <c r="E70" s="336"/>
      <c r="F70" s="159"/>
      <c r="G70" s="337"/>
      <c r="H70" s="160"/>
      <c r="I70" s="161"/>
      <c r="J70" s="162"/>
      <c r="K70" s="163">
        <v>36</v>
      </c>
      <c r="L70" s="164"/>
      <c r="M70" s="163"/>
      <c r="N70" s="165"/>
      <c r="O70" s="166"/>
      <c r="P70" s="174"/>
    </row>
    <row r="71" spans="1:17" ht="70.150000000000006" customHeight="1" thickBot="1">
      <c r="A71" s="338" t="s">
        <v>298</v>
      </c>
      <c r="B71" s="334" t="s">
        <v>324</v>
      </c>
      <c r="C71" s="339" t="s">
        <v>346</v>
      </c>
      <c r="D71" s="158"/>
      <c r="E71" s="340"/>
      <c r="F71" s="158"/>
      <c r="G71" s="341"/>
      <c r="H71" s="342"/>
      <c r="I71" s="343"/>
      <c r="J71" s="344"/>
      <c r="K71" s="163">
        <v>72</v>
      </c>
      <c r="L71" s="345">
        <v>36</v>
      </c>
      <c r="M71" s="346"/>
      <c r="N71" s="347"/>
      <c r="O71" s="348"/>
      <c r="P71" s="349"/>
    </row>
    <row r="72" spans="1:17" ht="44.25" customHeight="1" thickBot="1">
      <c r="A72" s="188" t="s">
        <v>80</v>
      </c>
      <c r="B72" s="189" t="s">
        <v>81</v>
      </c>
      <c r="C72" s="201" t="s">
        <v>364</v>
      </c>
      <c r="D72" s="190">
        <f>SUM(D73:D78)</f>
        <v>649</v>
      </c>
      <c r="E72" s="190">
        <f>SUM(E73:E78)</f>
        <v>199</v>
      </c>
      <c r="F72" s="190">
        <f>SUM(F73:F78)</f>
        <v>450</v>
      </c>
      <c r="G72" s="190">
        <f>SUM(G73:G78)</f>
        <v>276</v>
      </c>
      <c r="H72" s="191">
        <v>25</v>
      </c>
      <c r="I72" s="192"/>
      <c r="J72" s="193"/>
      <c r="K72" s="194">
        <f>SUM(K73:K78)</f>
        <v>0</v>
      </c>
      <c r="L72" s="194">
        <f t="shared" ref="L72:O72" si="26">SUM(L73:L78)</f>
        <v>90</v>
      </c>
      <c r="M72" s="194">
        <f t="shared" si="26"/>
        <v>156</v>
      </c>
      <c r="N72" s="194">
        <f t="shared" si="26"/>
        <v>204</v>
      </c>
      <c r="O72" s="194">
        <f t="shared" si="26"/>
        <v>0</v>
      </c>
      <c r="P72" s="80">
        <v>0</v>
      </c>
    </row>
    <row r="73" spans="1:17" ht="60.75" customHeight="1">
      <c r="A73" s="167" t="s">
        <v>82</v>
      </c>
      <c r="B73" s="47" t="s">
        <v>83</v>
      </c>
      <c r="C73" s="247" t="s">
        <v>311</v>
      </c>
      <c r="D73" s="297">
        <f t="shared" ref="D73:D78" si="27">SUM(E73:F73)</f>
        <v>105</v>
      </c>
      <c r="E73" s="49">
        <f>INT(F73*0.45)</f>
        <v>32</v>
      </c>
      <c r="F73" s="48">
        <f>SUM(K73:P73)</f>
        <v>73</v>
      </c>
      <c r="G73" s="50">
        <v>46</v>
      </c>
      <c r="H73" s="58"/>
      <c r="I73" s="62"/>
      <c r="J73" s="63"/>
      <c r="K73" s="46"/>
      <c r="L73" s="69">
        <v>30</v>
      </c>
      <c r="M73" s="46">
        <v>26</v>
      </c>
      <c r="N73" s="65">
        <v>17</v>
      </c>
      <c r="O73" s="68"/>
      <c r="P73" s="252"/>
    </row>
    <row r="74" spans="1:17" ht="69.75" customHeight="1">
      <c r="A74" s="167" t="s">
        <v>104</v>
      </c>
      <c r="B74" s="47" t="s">
        <v>84</v>
      </c>
      <c r="C74" s="249" t="s">
        <v>311</v>
      </c>
      <c r="D74" s="296">
        <f t="shared" si="27"/>
        <v>87</v>
      </c>
      <c r="E74" s="49">
        <f t="shared" ref="E74:E75" si="28">INT(F74*0.45)</f>
        <v>27</v>
      </c>
      <c r="F74" s="48">
        <f t="shared" ref="F74:F77" si="29">SUM(K74:P74)</f>
        <v>60</v>
      </c>
      <c r="G74" s="50">
        <v>38</v>
      </c>
      <c r="H74" s="58"/>
      <c r="I74" s="62"/>
      <c r="J74" s="63"/>
      <c r="K74" s="46"/>
      <c r="L74" s="69"/>
      <c r="M74" s="46">
        <v>26</v>
      </c>
      <c r="N74" s="65">
        <v>34</v>
      </c>
      <c r="O74" s="68"/>
      <c r="P74" s="115"/>
    </row>
    <row r="75" spans="1:17" ht="83.25" customHeight="1">
      <c r="A75" s="167" t="s">
        <v>105</v>
      </c>
      <c r="B75" s="47" t="s">
        <v>85</v>
      </c>
      <c r="C75" s="233" t="s">
        <v>313</v>
      </c>
      <c r="D75" s="297">
        <f t="shared" si="27"/>
        <v>111</v>
      </c>
      <c r="E75" s="49">
        <f t="shared" si="28"/>
        <v>34</v>
      </c>
      <c r="F75" s="48">
        <f t="shared" si="29"/>
        <v>77</v>
      </c>
      <c r="G75" s="50">
        <v>46</v>
      </c>
      <c r="H75" s="58"/>
      <c r="I75" s="62"/>
      <c r="J75" s="63"/>
      <c r="K75" s="46" t="s">
        <v>147</v>
      </c>
      <c r="L75" s="69"/>
      <c r="M75" s="46">
        <v>26</v>
      </c>
      <c r="N75" s="65">
        <v>51</v>
      </c>
      <c r="O75" s="68"/>
      <c r="P75" s="69"/>
    </row>
    <row r="76" spans="1:17" ht="64.5" customHeight="1">
      <c r="A76" s="167" t="s">
        <v>86</v>
      </c>
      <c r="B76" s="47" t="s">
        <v>87</v>
      </c>
      <c r="C76" s="232" t="s">
        <v>313</v>
      </c>
      <c r="D76" s="298">
        <f t="shared" si="27"/>
        <v>111</v>
      </c>
      <c r="E76" s="49">
        <f t="shared" ref="E76:E78" si="30">INT(F76*0.45)</f>
        <v>34</v>
      </c>
      <c r="F76" s="48">
        <f t="shared" si="29"/>
        <v>77</v>
      </c>
      <c r="G76" s="50">
        <v>46</v>
      </c>
      <c r="H76" s="58"/>
      <c r="I76" s="62"/>
      <c r="J76" s="63"/>
      <c r="K76" s="46"/>
      <c r="L76" s="69"/>
      <c r="M76" s="46">
        <v>26</v>
      </c>
      <c r="N76" s="65">
        <v>51</v>
      </c>
      <c r="O76" s="68"/>
      <c r="P76" s="69"/>
    </row>
    <row r="77" spans="1:17" ht="48.75" customHeight="1">
      <c r="A77" s="167" t="s">
        <v>88</v>
      </c>
      <c r="B77" s="47" t="s">
        <v>89</v>
      </c>
      <c r="C77" s="249" t="s">
        <v>312</v>
      </c>
      <c r="D77" s="296">
        <f t="shared" si="27"/>
        <v>130</v>
      </c>
      <c r="E77" s="49">
        <f t="shared" si="30"/>
        <v>40</v>
      </c>
      <c r="F77" s="48">
        <f t="shared" si="29"/>
        <v>90</v>
      </c>
      <c r="G77" s="50">
        <v>54</v>
      </c>
      <c r="H77" s="58"/>
      <c r="I77" s="62"/>
      <c r="J77" s="63"/>
      <c r="K77" s="46"/>
      <c r="L77" s="265">
        <v>30</v>
      </c>
      <c r="M77" s="330">
        <v>26</v>
      </c>
      <c r="N77" s="331">
        <v>34</v>
      </c>
      <c r="O77" s="68"/>
      <c r="P77" s="69"/>
    </row>
    <row r="78" spans="1:17" ht="66.75" customHeight="1">
      <c r="A78" s="167" t="s">
        <v>224</v>
      </c>
      <c r="B78" s="47" t="s">
        <v>100</v>
      </c>
      <c r="C78" s="249" t="s">
        <v>234</v>
      </c>
      <c r="D78" s="297">
        <f t="shared" si="27"/>
        <v>105</v>
      </c>
      <c r="E78" s="49">
        <f t="shared" si="30"/>
        <v>32</v>
      </c>
      <c r="F78" s="48">
        <f>SUM(K78:P78)</f>
        <v>73</v>
      </c>
      <c r="G78" s="50">
        <v>46</v>
      </c>
      <c r="H78" s="58">
        <v>25</v>
      </c>
      <c r="I78" s="62"/>
      <c r="J78" s="63"/>
      <c r="K78" s="46"/>
      <c r="L78" s="69">
        <v>30</v>
      </c>
      <c r="M78" s="46">
        <v>26</v>
      </c>
      <c r="N78" s="65">
        <v>17</v>
      </c>
      <c r="O78" s="68"/>
      <c r="P78" s="69"/>
    </row>
    <row r="79" spans="1:17" ht="39.75" customHeight="1">
      <c r="A79" s="350" t="s">
        <v>300</v>
      </c>
      <c r="B79" s="350" t="s">
        <v>384</v>
      </c>
      <c r="C79" s="351" t="s">
        <v>187</v>
      </c>
      <c r="D79" s="159"/>
      <c r="E79" s="352"/>
      <c r="F79" s="157"/>
      <c r="G79" s="353"/>
      <c r="H79" s="170"/>
      <c r="I79" s="171"/>
      <c r="J79" s="172"/>
      <c r="K79" s="173"/>
      <c r="L79" s="174"/>
      <c r="M79" s="173"/>
      <c r="N79" s="175">
        <v>72</v>
      </c>
      <c r="O79" s="179"/>
      <c r="P79" s="164"/>
    </row>
    <row r="80" spans="1:17" ht="42.6" customHeight="1">
      <c r="A80" s="334" t="s">
        <v>225</v>
      </c>
      <c r="B80" s="334" t="s">
        <v>329</v>
      </c>
      <c r="C80" s="335" t="s">
        <v>345</v>
      </c>
      <c r="D80" s="159"/>
      <c r="E80" s="336"/>
      <c r="F80" s="159"/>
      <c r="G80" s="337"/>
      <c r="H80" s="160"/>
      <c r="I80" s="161"/>
      <c r="J80" s="162"/>
      <c r="K80" s="163">
        <v>36</v>
      </c>
      <c r="L80" s="164"/>
      <c r="M80" s="163"/>
      <c r="N80" s="165"/>
      <c r="O80" s="166"/>
      <c r="P80" s="174"/>
    </row>
    <row r="81" spans="1:17" ht="56.45" customHeight="1">
      <c r="A81" s="334" t="s">
        <v>226</v>
      </c>
      <c r="B81" s="334" t="s">
        <v>323</v>
      </c>
      <c r="C81" s="351" t="s">
        <v>354</v>
      </c>
      <c r="D81" s="159"/>
      <c r="E81" s="336"/>
      <c r="F81" s="159"/>
      <c r="G81" s="337"/>
      <c r="H81" s="160"/>
      <c r="I81" s="161"/>
      <c r="J81" s="162"/>
      <c r="K81" s="163"/>
      <c r="L81" s="164">
        <v>72</v>
      </c>
      <c r="M81" s="163">
        <v>108</v>
      </c>
      <c r="N81" s="165"/>
      <c r="O81" s="166"/>
      <c r="P81" s="174"/>
    </row>
    <row r="82" spans="1:17" ht="45.75" customHeight="1" thickBot="1">
      <c r="A82" s="334" t="s">
        <v>299</v>
      </c>
      <c r="B82" s="334" t="s">
        <v>322</v>
      </c>
      <c r="C82" s="339" t="s">
        <v>190</v>
      </c>
      <c r="D82" s="159"/>
      <c r="E82" s="336"/>
      <c r="F82" s="159"/>
      <c r="G82" s="337"/>
      <c r="H82" s="160"/>
      <c r="I82" s="161"/>
      <c r="J82" s="162"/>
      <c r="K82" s="163"/>
      <c r="L82" s="164"/>
      <c r="M82" s="163"/>
      <c r="N82" s="165">
        <v>144</v>
      </c>
      <c r="O82" s="166"/>
      <c r="P82" s="349"/>
    </row>
    <row r="83" spans="1:17" ht="63.75" customHeight="1" thickBot="1">
      <c r="A83" s="202" t="s">
        <v>123</v>
      </c>
      <c r="B83" s="189" t="s">
        <v>90</v>
      </c>
      <c r="C83" s="203" t="s">
        <v>293</v>
      </c>
      <c r="D83" s="190">
        <f>SUM(D84:D87)</f>
        <v>549</v>
      </c>
      <c r="E83" s="190">
        <f>SUM(E84:E87)</f>
        <v>169</v>
      </c>
      <c r="F83" s="190">
        <f>SUM(F84:F87)</f>
        <v>380</v>
      </c>
      <c r="G83" s="190">
        <f>SUM(G84:G87)</f>
        <v>223</v>
      </c>
      <c r="H83" s="191"/>
      <c r="I83" s="192"/>
      <c r="J83" s="193"/>
      <c r="K83" s="194">
        <f>SUM(K84:K90)</f>
        <v>0</v>
      </c>
      <c r="L83" s="194">
        <f t="shared" ref="L83:P83" si="31">SUM(L84:L90)</f>
        <v>30</v>
      </c>
      <c r="M83" s="194">
        <f t="shared" si="31"/>
        <v>156</v>
      </c>
      <c r="N83" s="194">
        <f t="shared" si="31"/>
        <v>170</v>
      </c>
      <c r="O83" s="194">
        <f t="shared" si="31"/>
        <v>185</v>
      </c>
      <c r="P83" s="194">
        <f t="shared" si="31"/>
        <v>0</v>
      </c>
    </row>
    <row r="84" spans="1:17" ht="43.5" customHeight="1">
      <c r="A84" s="167" t="s">
        <v>91</v>
      </c>
      <c r="B84" s="47" t="s">
        <v>156</v>
      </c>
      <c r="C84" s="247" t="s">
        <v>332</v>
      </c>
      <c r="D84" s="322">
        <f t="shared" ref="D84:D90" si="32">SUM(E84:F84)</f>
        <v>149</v>
      </c>
      <c r="E84" s="49">
        <f>INT(F84*0.45)</f>
        <v>46</v>
      </c>
      <c r="F84" s="48">
        <f>SUM(K84:P84)</f>
        <v>103</v>
      </c>
      <c r="G84" s="50">
        <f>ROUND(F84*0.6,0)</f>
        <v>62</v>
      </c>
      <c r="H84" s="58"/>
      <c r="I84" s="62"/>
      <c r="J84" s="63"/>
      <c r="K84" s="46"/>
      <c r="L84" s="69">
        <v>30</v>
      </c>
      <c r="M84" s="46">
        <v>39</v>
      </c>
      <c r="N84" s="65">
        <v>34</v>
      </c>
      <c r="O84" s="68"/>
      <c r="P84" s="306"/>
    </row>
    <row r="85" spans="1:17" ht="36" customHeight="1">
      <c r="A85" s="167" t="s">
        <v>101</v>
      </c>
      <c r="B85" s="47" t="s">
        <v>178</v>
      </c>
      <c r="C85" s="249" t="s">
        <v>333</v>
      </c>
      <c r="D85" s="297">
        <f t="shared" si="32"/>
        <v>147</v>
      </c>
      <c r="E85" s="49">
        <f t="shared" ref="E85:E87" si="33">INT(F85*0.45)</f>
        <v>45</v>
      </c>
      <c r="F85" s="48">
        <f t="shared" ref="F85:F87" si="34">SUM(K85:P85)</f>
        <v>102</v>
      </c>
      <c r="G85" s="50">
        <f>ROUND(F85*0.6,0)</f>
        <v>61</v>
      </c>
      <c r="H85" s="58"/>
      <c r="I85" s="62"/>
      <c r="J85" s="63"/>
      <c r="K85" s="46" t="s">
        <v>147</v>
      </c>
      <c r="L85" s="69" t="s">
        <v>147</v>
      </c>
      <c r="M85" s="46">
        <v>26</v>
      </c>
      <c r="N85" s="65">
        <v>34</v>
      </c>
      <c r="O85" s="68">
        <v>42</v>
      </c>
      <c r="P85" s="115"/>
    </row>
    <row r="86" spans="1:17" ht="42.75" customHeight="1">
      <c r="A86" s="167" t="s">
        <v>102</v>
      </c>
      <c r="B86" s="47" t="s">
        <v>92</v>
      </c>
      <c r="C86" s="249" t="s">
        <v>395</v>
      </c>
      <c r="D86" s="298">
        <f t="shared" si="32"/>
        <v>107</v>
      </c>
      <c r="E86" s="49">
        <f t="shared" si="33"/>
        <v>33</v>
      </c>
      <c r="F86" s="48">
        <f t="shared" si="34"/>
        <v>74</v>
      </c>
      <c r="G86" s="50">
        <v>46</v>
      </c>
      <c r="H86" s="58"/>
      <c r="I86" s="62"/>
      <c r="J86" s="63"/>
      <c r="K86" s="46"/>
      <c r="L86" s="69"/>
      <c r="M86" s="46">
        <v>26</v>
      </c>
      <c r="N86" s="65">
        <v>34</v>
      </c>
      <c r="O86" s="68">
        <v>14</v>
      </c>
      <c r="P86" s="69"/>
    </row>
    <row r="87" spans="1:17" ht="42.75" customHeight="1">
      <c r="A87" s="167" t="s">
        <v>103</v>
      </c>
      <c r="B87" s="47" t="s">
        <v>93</v>
      </c>
      <c r="C87" s="328" t="s">
        <v>309</v>
      </c>
      <c r="D87" s="298">
        <f t="shared" si="32"/>
        <v>146</v>
      </c>
      <c r="E87" s="49">
        <f t="shared" si="33"/>
        <v>45</v>
      </c>
      <c r="F87" s="48">
        <f t="shared" si="34"/>
        <v>101</v>
      </c>
      <c r="G87" s="50">
        <v>54</v>
      </c>
      <c r="H87" s="58"/>
      <c r="I87" s="62"/>
      <c r="J87" s="63"/>
      <c r="K87" s="46"/>
      <c r="L87" s="69" t="s">
        <v>147</v>
      </c>
      <c r="M87" s="385">
        <v>39</v>
      </c>
      <c r="N87" s="386">
        <v>34</v>
      </c>
      <c r="O87" s="332">
        <v>28</v>
      </c>
      <c r="P87" s="69"/>
    </row>
    <row r="88" spans="1:17" ht="30.6" customHeight="1">
      <c r="A88" s="499" t="s">
        <v>179</v>
      </c>
      <c r="B88" s="500"/>
      <c r="C88" s="158"/>
      <c r="D88" s="384">
        <f>SUM(D89:D90)</f>
        <v>241</v>
      </c>
      <c r="E88" s="157">
        <f>SUM(E89:E90)</f>
        <v>80</v>
      </c>
      <c r="F88" s="157">
        <f>SUM(F89:F90)</f>
        <v>161</v>
      </c>
      <c r="G88" s="157">
        <f>SUM(G89:G90)</f>
        <v>99</v>
      </c>
      <c r="H88" s="170"/>
      <c r="I88" s="171"/>
      <c r="J88" s="172"/>
      <c r="K88" s="173"/>
      <c r="L88" s="174"/>
      <c r="M88" s="173"/>
      <c r="N88" s="175"/>
      <c r="O88" s="179"/>
      <c r="P88" s="174"/>
    </row>
    <row r="89" spans="1:17" ht="43.5" customHeight="1">
      <c r="A89" s="168" t="s">
        <v>158</v>
      </c>
      <c r="B89" s="107" t="s">
        <v>159</v>
      </c>
      <c r="C89" s="233" t="s">
        <v>333</v>
      </c>
      <c r="D89" s="297">
        <f t="shared" si="32"/>
        <v>174</v>
      </c>
      <c r="E89" s="49">
        <f t="shared" ref="E89" si="35">INT(F89*0.5)</f>
        <v>58</v>
      </c>
      <c r="F89" s="108">
        <f>SUM(K89:P89)</f>
        <v>116</v>
      </c>
      <c r="G89" s="110">
        <v>72</v>
      </c>
      <c r="H89" s="111"/>
      <c r="I89" s="112"/>
      <c r="J89" s="113"/>
      <c r="K89" s="114"/>
      <c r="L89" s="115"/>
      <c r="M89" s="114">
        <v>26</v>
      </c>
      <c r="N89" s="116">
        <v>34</v>
      </c>
      <c r="O89" s="117">
        <v>56</v>
      </c>
      <c r="P89" s="265"/>
    </row>
    <row r="90" spans="1:17" ht="35.25" customHeight="1">
      <c r="A90" s="168" t="s">
        <v>180</v>
      </c>
      <c r="B90" s="107" t="s">
        <v>181</v>
      </c>
      <c r="C90" s="249" t="s">
        <v>386</v>
      </c>
      <c r="D90" s="298">
        <f t="shared" si="32"/>
        <v>67</v>
      </c>
      <c r="E90" s="49">
        <f>INT(F90*0.5)</f>
        <v>22</v>
      </c>
      <c r="F90" s="108">
        <f>SUM(K90:P90)</f>
        <v>45</v>
      </c>
      <c r="G90" s="50">
        <f>ROUND(F90*0.6,0)</f>
        <v>27</v>
      </c>
      <c r="H90" s="58"/>
      <c r="I90" s="62"/>
      <c r="J90" s="63"/>
      <c r="K90" s="46"/>
      <c r="L90" s="69"/>
      <c r="M90" s="46"/>
      <c r="N90" s="65"/>
      <c r="O90" s="68">
        <v>45</v>
      </c>
      <c r="P90" s="115"/>
    </row>
    <row r="91" spans="1:17" ht="30" customHeight="1">
      <c r="A91" s="334" t="s">
        <v>227</v>
      </c>
      <c r="B91" s="354" t="s">
        <v>321</v>
      </c>
      <c r="C91" s="335" t="s">
        <v>189</v>
      </c>
      <c r="D91" s="159"/>
      <c r="E91" s="336"/>
      <c r="F91" s="159"/>
      <c r="G91" s="337"/>
      <c r="H91" s="160"/>
      <c r="I91" s="161"/>
      <c r="J91" s="162"/>
      <c r="K91" s="163"/>
      <c r="L91" s="164">
        <v>36</v>
      </c>
      <c r="M91" s="163"/>
      <c r="N91" s="165"/>
      <c r="O91" s="166"/>
      <c r="P91" s="174"/>
    </row>
    <row r="92" spans="1:17" ht="76.150000000000006" customHeight="1" thickBot="1">
      <c r="A92" s="350" t="s">
        <v>228</v>
      </c>
      <c r="B92" s="354" t="s">
        <v>325</v>
      </c>
      <c r="C92" s="339" t="s">
        <v>188</v>
      </c>
      <c r="D92" s="157"/>
      <c r="E92" s="352"/>
      <c r="F92" s="157"/>
      <c r="G92" s="353"/>
      <c r="H92" s="170"/>
      <c r="I92" s="171"/>
      <c r="J92" s="172"/>
      <c r="K92" s="173"/>
      <c r="L92" s="174"/>
      <c r="M92" s="355"/>
      <c r="N92" s="175">
        <v>108</v>
      </c>
      <c r="O92" s="179">
        <v>36</v>
      </c>
      <c r="P92" s="356"/>
      <c r="Q92" s="239"/>
    </row>
    <row r="93" spans="1:17" ht="63" customHeight="1" thickBot="1">
      <c r="A93" s="202" t="s">
        <v>94</v>
      </c>
      <c r="B93" s="189" t="s">
        <v>144</v>
      </c>
      <c r="C93" s="203" t="s">
        <v>291</v>
      </c>
      <c r="D93" s="190">
        <f>SUM(D94)</f>
        <v>150</v>
      </c>
      <c r="E93" s="198">
        <v>52</v>
      </c>
      <c r="F93" s="190">
        <f>SUM(K93:P93)</f>
        <v>104</v>
      </c>
      <c r="G93" s="199">
        <f>SUM(G94)</f>
        <v>62</v>
      </c>
      <c r="H93" s="191"/>
      <c r="I93" s="192"/>
      <c r="J93" s="193"/>
      <c r="K93" s="194">
        <f t="shared" ref="K93:P93" si="36">SUM(K94)</f>
        <v>0</v>
      </c>
      <c r="L93" s="194">
        <f t="shared" si="36"/>
        <v>0</v>
      </c>
      <c r="M93" s="194">
        <f t="shared" si="36"/>
        <v>0</v>
      </c>
      <c r="N93" s="194">
        <f t="shared" si="36"/>
        <v>0</v>
      </c>
      <c r="O93" s="194">
        <f t="shared" si="36"/>
        <v>56</v>
      </c>
      <c r="P93" s="194">
        <f t="shared" si="36"/>
        <v>48</v>
      </c>
    </row>
    <row r="94" spans="1:17" ht="107.25" customHeight="1">
      <c r="A94" s="167" t="s">
        <v>95</v>
      </c>
      <c r="B94" s="47" t="s">
        <v>257</v>
      </c>
      <c r="C94" s="180" t="s">
        <v>385</v>
      </c>
      <c r="D94" s="297">
        <f t="shared" ref="D94" si="37">SUM(E94:F94)</f>
        <v>150</v>
      </c>
      <c r="E94" s="49">
        <f>INT(F94*0.45)</f>
        <v>46</v>
      </c>
      <c r="F94" s="48">
        <f>SUM(K94:P94)</f>
        <v>104</v>
      </c>
      <c r="G94" s="50">
        <v>62</v>
      </c>
      <c r="H94" s="58"/>
      <c r="I94" s="62"/>
      <c r="J94" s="63"/>
      <c r="K94" s="46"/>
      <c r="L94" s="69" t="s">
        <v>147</v>
      </c>
      <c r="M94" s="46" t="s">
        <v>147</v>
      </c>
      <c r="N94" s="65"/>
      <c r="O94" s="68">
        <v>56</v>
      </c>
      <c r="P94" s="306">
        <v>48</v>
      </c>
    </row>
    <row r="95" spans="1:17" ht="71.45" customHeight="1" thickBot="1">
      <c r="A95" s="350" t="s">
        <v>233</v>
      </c>
      <c r="B95" s="334" t="s">
        <v>326</v>
      </c>
      <c r="C95" s="357" t="s">
        <v>184</v>
      </c>
      <c r="D95" s="358"/>
      <c r="E95" s="352"/>
      <c r="F95" s="157"/>
      <c r="G95" s="353"/>
      <c r="H95" s="170"/>
      <c r="I95" s="171"/>
      <c r="J95" s="172"/>
      <c r="K95" s="173"/>
      <c r="L95" s="174"/>
      <c r="M95" s="173"/>
      <c r="N95" s="175"/>
      <c r="O95" s="359"/>
      <c r="P95" s="349">
        <v>36</v>
      </c>
    </row>
    <row r="96" spans="1:17" ht="40.15" customHeight="1" thickBot="1">
      <c r="A96" s="202" t="s">
        <v>96</v>
      </c>
      <c r="B96" s="189" t="s">
        <v>97</v>
      </c>
      <c r="C96" s="190" t="s">
        <v>292</v>
      </c>
      <c r="D96" s="190">
        <f>SUM(D97)</f>
        <v>126</v>
      </c>
      <c r="E96" s="198">
        <f>SUM(E97)</f>
        <v>39</v>
      </c>
      <c r="F96" s="190">
        <f>SUM(K96:P96)</f>
        <v>87</v>
      </c>
      <c r="G96" s="199">
        <f>SUM(G97:G97)</f>
        <v>54</v>
      </c>
      <c r="H96" s="191"/>
      <c r="I96" s="192"/>
      <c r="J96" s="193"/>
      <c r="K96" s="194">
        <f>SUM(K97)</f>
        <v>0</v>
      </c>
      <c r="L96" s="195">
        <v>0</v>
      </c>
      <c r="M96" s="194">
        <v>0</v>
      </c>
      <c r="N96" s="196">
        <f>SUM(N97:N97)</f>
        <v>45</v>
      </c>
      <c r="O96" s="197">
        <f>SUM(O97)</f>
        <v>42</v>
      </c>
      <c r="P96" s="80"/>
    </row>
    <row r="97" spans="1:18" ht="44.25" customHeight="1">
      <c r="A97" s="279" t="s">
        <v>98</v>
      </c>
      <c r="B97" s="280" t="s">
        <v>99</v>
      </c>
      <c r="C97" s="180" t="s">
        <v>395</v>
      </c>
      <c r="D97" s="297">
        <f t="shared" ref="D97" si="38">SUM(E97:F97)</f>
        <v>126</v>
      </c>
      <c r="E97" s="49">
        <f>INT(F97*0.45)</f>
        <v>39</v>
      </c>
      <c r="F97" s="382">
        <f>SUM(K97:P97)</f>
        <v>87</v>
      </c>
      <c r="G97" s="282">
        <v>54</v>
      </c>
      <c r="H97" s="283"/>
      <c r="I97" s="284"/>
      <c r="J97" s="285"/>
      <c r="K97" s="286"/>
      <c r="L97" s="287" t="s">
        <v>147</v>
      </c>
      <c r="M97" s="286" t="s">
        <v>147</v>
      </c>
      <c r="N97" s="288">
        <v>45</v>
      </c>
      <c r="O97" s="289">
        <v>42</v>
      </c>
      <c r="P97" s="255"/>
    </row>
    <row r="98" spans="1:18" ht="54" customHeight="1">
      <c r="A98" s="350" t="s">
        <v>232</v>
      </c>
      <c r="B98" s="360" t="s">
        <v>327</v>
      </c>
      <c r="C98" s="351" t="s">
        <v>188</v>
      </c>
      <c r="D98" s="361"/>
      <c r="E98" s="362"/>
      <c r="F98" s="159"/>
      <c r="G98" s="362"/>
      <c r="H98" s="363"/>
      <c r="I98" s="364"/>
      <c r="J98" s="363"/>
      <c r="K98" s="364"/>
      <c r="L98" s="363"/>
      <c r="M98" s="364"/>
      <c r="N98" s="363"/>
      <c r="O98" s="166">
        <v>36</v>
      </c>
      <c r="P98" s="174"/>
    </row>
    <row r="99" spans="1:18" ht="35.25" customHeight="1">
      <c r="A99" s="51"/>
      <c r="B99" s="253" t="s">
        <v>258</v>
      </c>
      <c r="C99" s="56"/>
      <c r="D99" s="151">
        <f>SUM(D38,D46,D56,D88)+267</f>
        <v>1404</v>
      </c>
      <c r="E99" s="151">
        <f>SUM(E38,E46,E56,E88)+89</f>
        <v>468</v>
      </c>
      <c r="F99" s="151">
        <f>SUM(F38,F46,F56,F88)+178</f>
        <v>936</v>
      </c>
      <c r="G99" s="151">
        <f>SUM(G38,G46,G56,G88)</f>
        <v>467</v>
      </c>
      <c r="H99" s="57"/>
      <c r="I99" s="60"/>
      <c r="J99" s="61"/>
      <c r="K99" s="55"/>
      <c r="L99" s="67"/>
      <c r="M99" s="55"/>
      <c r="N99" s="64"/>
      <c r="O99" s="66"/>
      <c r="P99" s="290"/>
      <c r="Q99" s="239"/>
    </row>
    <row r="100" spans="1:18" ht="48.75" customHeight="1">
      <c r="A100" s="424"/>
      <c r="B100" s="253" t="s">
        <v>259</v>
      </c>
      <c r="C100" s="108"/>
      <c r="D100" s="241">
        <f>SUM(E100:F100)</f>
        <v>4644</v>
      </c>
      <c r="E100" s="241">
        <f>SUM(E31,E99)-89</f>
        <v>1548</v>
      </c>
      <c r="F100" s="241">
        <f>SUM(F31,F99)-178</f>
        <v>3096</v>
      </c>
      <c r="G100" s="241">
        <f>SUM(G31,G99)</f>
        <v>2281</v>
      </c>
      <c r="H100" s="111"/>
      <c r="I100" s="112"/>
      <c r="J100" s="113"/>
      <c r="K100" s="387"/>
      <c r="L100" s="115"/>
      <c r="M100" s="114"/>
      <c r="N100" s="116"/>
      <c r="O100" s="117"/>
      <c r="P100" s="291"/>
    </row>
    <row r="101" spans="1:18" ht="48.75" customHeight="1">
      <c r="A101" s="425"/>
      <c r="B101" s="253" t="s">
        <v>402</v>
      </c>
      <c r="C101" s="108"/>
      <c r="D101" s="427">
        <f>D100+D9</f>
        <v>6750</v>
      </c>
      <c r="E101" s="241">
        <f t="shared" ref="E101:G101" si="39">E100+E9</f>
        <v>2250</v>
      </c>
      <c r="F101" s="241">
        <f t="shared" si="39"/>
        <v>4500</v>
      </c>
      <c r="G101" s="241">
        <f t="shared" si="39"/>
        <v>3302</v>
      </c>
      <c r="H101" s="426"/>
      <c r="I101" s="428"/>
      <c r="J101" s="113"/>
      <c r="K101" s="430"/>
      <c r="L101" s="429"/>
      <c r="M101" s="117"/>
      <c r="N101" s="429"/>
      <c r="O101" s="117"/>
      <c r="P101" s="388"/>
    </row>
    <row r="102" spans="1:18" ht="35.25" customHeight="1">
      <c r="A102" s="422" t="s">
        <v>170</v>
      </c>
      <c r="B102" s="423" t="s">
        <v>229</v>
      </c>
      <c r="C102" s="232" t="s">
        <v>184</v>
      </c>
      <c r="D102" s="54"/>
      <c r="E102" s="71"/>
      <c r="F102" s="54"/>
      <c r="G102" s="72"/>
      <c r="H102" s="73"/>
      <c r="I102" s="74"/>
      <c r="J102" s="75"/>
      <c r="K102" s="76"/>
      <c r="L102" s="77"/>
      <c r="M102" s="76"/>
      <c r="N102" s="78"/>
      <c r="O102" s="79"/>
      <c r="P102" s="258" t="s">
        <v>171</v>
      </c>
    </row>
    <row r="103" spans="1:18" ht="41.25" customHeight="1">
      <c r="A103" s="254" t="s">
        <v>30</v>
      </c>
      <c r="B103" s="253" t="s">
        <v>31</v>
      </c>
      <c r="C103" s="108"/>
      <c r="D103" s="108"/>
      <c r="E103" s="109"/>
      <c r="F103" s="108"/>
      <c r="G103" s="110"/>
      <c r="H103" s="111"/>
      <c r="I103" s="112"/>
      <c r="J103" s="113"/>
      <c r="K103" s="117"/>
      <c r="L103" s="115"/>
      <c r="M103" s="114"/>
      <c r="N103" s="116"/>
      <c r="O103" s="117"/>
      <c r="P103" s="291" t="s">
        <v>172</v>
      </c>
      <c r="Q103" s="239"/>
    </row>
    <row r="104" spans="1:18" ht="35.25" customHeight="1">
      <c r="A104" s="108"/>
      <c r="B104" s="51"/>
      <c r="C104" s="48"/>
      <c r="D104" s="48"/>
      <c r="E104" s="49"/>
      <c r="F104" s="48"/>
      <c r="G104" s="50"/>
      <c r="H104" s="58"/>
      <c r="I104" s="62"/>
      <c r="J104" s="63"/>
      <c r="K104" s="76"/>
      <c r="L104" s="69"/>
      <c r="M104" s="46"/>
      <c r="N104" s="65"/>
      <c r="O104" s="68"/>
      <c r="P104" s="67"/>
    </row>
    <row r="105" spans="1:18" ht="35.25" customHeight="1">
      <c r="A105" s="48"/>
      <c r="B105" s="48"/>
      <c r="C105" s="48"/>
      <c r="D105" s="48"/>
      <c r="E105" s="49"/>
      <c r="F105" s="48"/>
      <c r="G105" s="50"/>
      <c r="H105" s="58"/>
      <c r="I105" s="62"/>
      <c r="J105" s="63"/>
      <c r="K105" s="117"/>
      <c r="L105" s="69"/>
      <c r="M105" s="46"/>
      <c r="N105" s="65"/>
      <c r="O105" s="68"/>
      <c r="P105" s="69"/>
    </row>
    <row r="106" spans="1:18" ht="35.25" customHeight="1">
      <c r="A106" s="48"/>
      <c r="B106" s="48"/>
      <c r="C106" s="48"/>
      <c r="D106" s="48"/>
      <c r="E106" s="49"/>
      <c r="F106" s="48"/>
      <c r="G106" s="50"/>
      <c r="H106" s="58"/>
      <c r="I106" s="62"/>
      <c r="J106" s="63"/>
      <c r="K106" s="46"/>
      <c r="L106" s="69"/>
      <c r="M106" s="46"/>
      <c r="N106" s="65"/>
      <c r="O106" s="68"/>
      <c r="P106" s="69"/>
    </row>
    <row r="107" spans="1:18" ht="34.9" customHeight="1" thickBot="1">
      <c r="A107" s="52"/>
      <c r="B107" s="52"/>
      <c r="C107" s="52"/>
      <c r="D107" s="52"/>
      <c r="E107" s="53"/>
      <c r="F107" s="54"/>
      <c r="G107" s="52"/>
      <c r="H107" s="59"/>
      <c r="I107" s="131"/>
      <c r="J107" s="132"/>
      <c r="K107" s="76"/>
      <c r="L107" s="129"/>
      <c r="M107" s="133"/>
      <c r="N107" s="130"/>
      <c r="O107" s="134"/>
      <c r="P107" s="259"/>
    </row>
    <row r="108" spans="1:18" ht="34.9" customHeight="1">
      <c r="A108" s="510" t="s">
        <v>273</v>
      </c>
      <c r="B108" s="511"/>
      <c r="C108" s="511"/>
      <c r="D108" s="511"/>
      <c r="E108" s="512"/>
      <c r="F108" s="516" t="s">
        <v>17</v>
      </c>
      <c r="G108" s="540" t="s">
        <v>28</v>
      </c>
      <c r="H108" s="541"/>
      <c r="I108" s="550">
        <v>11</v>
      </c>
      <c r="J108" s="552">
        <v>11</v>
      </c>
      <c r="K108" s="548">
        <v>13</v>
      </c>
      <c r="L108" s="546">
        <v>17</v>
      </c>
      <c r="M108" s="554">
        <v>18</v>
      </c>
      <c r="N108" s="546">
        <v>18</v>
      </c>
      <c r="O108" s="548">
        <v>16</v>
      </c>
      <c r="P108" s="556">
        <v>13</v>
      </c>
      <c r="R108" s="178"/>
    </row>
    <row r="109" spans="1:18" ht="35.25" customHeight="1" thickBot="1">
      <c r="A109" s="513"/>
      <c r="B109" s="514"/>
      <c r="C109" s="514"/>
      <c r="D109" s="514"/>
      <c r="E109" s="515"/>
      <c r="F109" s="517"/>
      <c r="G109" s="542"/>
      <c r="H109" s="543"/>
      <c r="I109" s="551"/>
      <c r="J109" s="553"/>
      <c r="K109" s="549"/>
      <c r="L109" s="547"/>
      <c r="M109" s="555"/>
      <c r="N109" s="547"/>
      <c r="O109" s="549"/>
      <c r="P109" s="557"/>
    </row>
    <row r="110" spans="1:18" ht="35.25" customHeight="1" thickBot="1">
      <c r="A110" s="519" t="s">
        <v>31</v>
      </c>
      <c r="B110" s="508"/>
      <c r="C110" s="508"/>
      <c r="D110" s="508"/>
      <c r="E110" s="509"/>
      <c r="F110" s="517"/>
      <c r="G110" s="544" t="s">
        <v>25</v>
      </c>
      <c r="H110" s="545"/>
      <c r="I110" s="85"/>
      <c r="J110" s="257"/>
      <c r="K110" s="237">
        <v>36</v>
      </c>
      <c r="L110" s="64">
        <v>36</v>
      </c>
      <c r="M110" s="261"/>
      <c r="N110" s="86">
        <v>72</v>
      </c>
      <c r="O110" s="149"/>
      <c r="P110" s="260"/>
    </row>
    <row r="111" spans="1:18" ht="35.25" customHeight="1" thickBot="1">
      <c r="A111" s="507" t="s">
        <v>24</v>
      </c>
      <c r="B111" s="508"/>
      <c r="C111" s="508"/>
      <c r="D111" s="508"/>
      <c r="E111" s="509"/>
      <c r="F111" s="517"/>
      <c r="G111" s="538" t="s">
        <v>231</v>
      </c>
      <c r="H111" s="539"/>
      <c r="I111" s="124"/>
      <c r="J111" s="135"/>
      <c r="K111" s="128">
        <v>108</v>
      </c>
      <c r="L111" s="258">
        <v>108</v>
      </c>
      <c r="M111" s="146">
        <v>108</v>
      </c>
      <c r="N111" s="315" t="s">
        <v>169</v>
      </c>
      <c r="O111" s="146">
        <v>72</v>
      </c>
      <c r="P111" s="86">
        <v>36</v>
      </c>
    </row>
    <row r="112" spans="1:18" ht="36" customHeight="1" thickBot="1">
      <c r="A112" s="507" t="s">
        <v>369</v>
      </c>
      <c r="B112" s="508"/>
      <c r="C112" s="508"/>
      <c r="D112" s="508"/>
      <c r="E112" s="509"/>
      <c r="F112" s="517"/>
      <c r="G112" s="538" t="s">
        <v>230</v>
      </c>
      <c r="H112" s="539"/>
      <c r="I112" s="85"/>
      <c r="J112" s="148"/>
      <c r="K112" s="127"/>
      <c r="L112" s="86"/>
      <c r="M112" s="149"/>
      <c r="N112" s="86"/>
      <c r="O112" s="149"/>
      <c r="P112" s="150" t="s">
        <v>260</v>
      </c>
    </row>
    <row r="113" spans="1:16" ht="35.25" customHeight="1" thickBot="1">
      <c r="A113" s="507" t="s">
        <v>370</v>
      </c>
      <c r="B113" s="508"/>
      <c r="C113" s="508"/>
      <c r="D113" s="508"/>
      <c r="E113" s="509"/>
      <c r="F113" s="517"/>
      <c r="G113" s="544" t="s">
        <v>26</v>
      </c>
      <c r="H113" s="545"/>
      <c r="I113" s="228">
        <v>0</v>
      </c>
      <c r="J113" s="136">
        <v>3</v>
      </c>
      <c r="K113" s="226">
        <v>0</v>
      </c>
      <c r="L113" s="227">
        <v>3</v>
      </c>
      <c r="M113" s="147">
        <v>3</v>
      </c>
      <c r="N113" s="227">
        <v>2</v>
      </c>
      <c r="O113" s="147">
        <v>3</v>
      </c>
      <c r="P113" s="86">
        <v>1</v>
      </c>
    </row>
    <row r="114" spans="1:16" ht="36" customHeight="1" thickBot="1">
      <c r="A114" s="507" t="s">
        <v>371</v>
      </c>
      <c r="B114" s="508"/>
      <c r="C114" s="508"/>
      <c r="D114" s="508"/>
      <c r="E114" s="509"/>
      <c r="F114" s="517"/>
      <c r="G114" s="544" t="s">
        <v>27</v>
      </c>
      <c r="H114" s="545"/>
      <c r="I114" s="85">
        <v>3</v>
      </c>
      <c r="J114" s="148">
        <v>6</v>
      </c>
      <c r="K114" s="229">
        <v>3</v>
      </c>
      <c r="L114" s="86">
        <v>5</v>
      </c>
      <c r="M114" s="149">
        <v>3</v>
      </c>
      <c r="N114" s="86">
        <v>5</v>
      </c>
      <c r="O114" s="149">
        <v>3</v>
      </c>
      <c r="P114" s="325">
        <v>6</v>
      </c>
    </row>
    <row r="115" spans="1:16" ht="27.75" customHeight="1" thickBot="1">
      <c r="A115" s="507"/>
      <c r="B115" s="508"/>
      <c r="C115" s="508"/>
      <c r="D115" s="508"/>
      <c r="E115" s="509"/>
      <c r="F115" s="518"/>
      <c r="G115" s="544" t="s">
        <v>161</v>
      </c>
      <c r="H115" s="545"/>
      <c r="I115" s="85">
        <v>0</v>
      </c>
      <c r="J115" s="148">
        <v>1</v>
      </c>
      <c r="K115" s="229">
        <v>1</v>
      </c>
      <c r="L115" s="86">
        <v>1</v>
      </c>
      <c r="M115" s="149">
        <v>0</v>
      </c>
      <c r="N115" s="86">
        <v>2</v>
      </c>
      <c r="O115" s="149">
        <v>0</v>
      </c>
      <c r="P115" s="86">
        <v>1</v>
      </c>
    </row>
  </sheetData>
  <mergeCells count="42">
    <mergeCell ref="G112:H112"/>
    <mergeCell ref="G108:H109"/>
    <mergeCell ref="O4:P4"/>
    <mergeCell ref="G115:H115"/>
    <mergeCell ref="G110:H110"/>
    <mergeCell ref="G113:H113"/>
    <mergeCell ref="G114:H114"/>
    <mergeCell ref="N108:N109"/>
    <mergeCell ref="O108:O109"/>
    <mergeCell ref="I108:I109"/>
    <mergeCell ref="J108:J109"/>
    <mergeCell ref="L108:L109"/>
    <mergeCell ref="M108:M109"/>
    <mergeCell ref="G111:H111"/>
    <mergeCell ref="K108:K109"/>
    <mergeCell ref="P108:P109"/>
    <mergeCell ref="A1:P1"/>
    <mergeCell ref="A3:A5"/>
    <mergeCell ref="B3:B5"/>
    <mergeCell ref="C3:C5"/>
    <mergeCell ref="D3:H3"/>
    <mergeCell ref="I3:P3"/>
    <mergeCell ref="M4:N4"/>
    <mergeCell ref="D4:D5"/>
    <mergeCell ref="E4:E5"/>
    <mergeCell ref="F4:H4"/>
    <mergeCell ref="K4:L4"/>
    <mergeCell ref="I4:J4"/>
    <mergeCell ref="A113:E113"/>
    <mergeCell ref="A108:E109"/>
    <mergeCell ref="F108:F115"/>
    <mergeCell ref="A112:E112"/>
    <mergeCell ref="A111:E111"/>
    <mergeCell ref="A115:E115"/>
    <mergeCell ref="A114:E114"/>
    <mergeCell ref="A110:E110"/>
    <mergeCell ref="A88:B88"/>
    <mergeCell ref="A38:B38"/>
    <mergeCell ref="A46:B46"/>
    <mergeCell ref="G7:H7"/>
    <mergeCell ref="G8:H8"/>
    <mergeCell ref="A56:B56"/>
  </mergeCells>
  <phoneticPr fontId="5" type="noConversion"/>
  <pageMargins left="0.27559055118110237" right="0.19685039370078741" top="0" bottom="0" header="0" footer="0"/>
  <pageSetup paperSize="9" scale="55" orientation="landscape" r:id="rId1"/>
  <headerFooter alignWithMargins="0"/>
  <rowBreaks count="3" manualBreakCount="3">
    <brk id="30" max="15" man="1"/>
    <brk id="54" max="15" man="1"/>
    <brk id="75" max="15" man="1"/>
  </rowBreaks>
</worksheet>
</file>

<file path=xl/worksheets/sheet5.xml><?xml version="1.0" encoding="utf-8"?>
<worksheet xmlns="http://schemas.openxmlformats.org/spreadsheetml/2006/main" xmlns:r="http://schemas.openxmlformats.org/officeDocument/2006/relationships">
  <dimension ref="A1:G25"/>
  <sheetViews>
    <sheetView workbookViewId="0">
      <selection sqref="A1:G25"/>
    </sheetView>
  </sheetViews>
  <sheetFormatPr defaultRowHeight="12.75"/>
  <cols>
    <col min="7" max="7" width="17.5703125" customWidth="1"/>
  </cols>
  <sheetData>
    <row r="1" spans="1:7" s="207" customFormat="1" ht="18.75">
      <c r="A1" s="207" t="s">
        <v>193</v>
      </c>
    </row>
    <row r="3" spans="1:7">
      <c r="A3" s="567" t="s">
        <v>194</v>
      </c>
      <c r="B3" s="568"/>
      <c r="C3" s="568"/>
      <c r="D3" s="568"/>
      <c r="E3" s="568"/>
      <c r="F3" s="568"/>
      <c r="G3" s="569"/>
    </row>
    <row r="4" spans="1:7">
      <c r="A4" s="208" t="s">
        <v>195</v>
      </c>
      <c r="B4" s="567" t="s">
        <v>196</v>
      </c>
      <c r="C4" s="568"/>
      <c r="D4" s="568"/>
      <c r="E4" s="568"/>
      <c r="F4" s="568"/>
      <c r="G4" s="569"/>
    </row>
    <row r="5" spans="1:7">
      <c r="A5" s="209">
        <v>1</v>
      </c>
      <c r="B5" s="558" t="s">
        <v>197</v>
      </c>
      <c r="C5" s="559"/>
      <c r="D5" s="559"/>
      <c r="E5" s="559"/>
      <c r="F5" s="559"/>
      <c r="G5" s="560"/>
    </row>
    <row r="6" spans="1:7">
      <c r="A6" s="209">
        <v>2</v>
      </c>
      <c r="B6" s="558" t="s">
        <v>198</v>
      </c>
      <c r="C6" s="559"/>
      <c r="D6" s="559"/>
      <c r="E6" s="559"/>
      <c r="F6" s="559"/>
      <c r="G6" s="560"/>
    </row>
    <row r="7" spans="1:7">
      <c r="A7" s="209">
        <v>3</v>
      </c>
      <c r="B7" s="558" t="s">
        <v>199</v>
      </c>
      <c r="C7" s="559"/>
      <c r="D7" s="559"/>
      <c r="E7" s="559"/>
      <c r="F7" s="559"/>
      <c r="G7" s="560"/>
    </row>
    <row r="8" spans="1:7">
      <c r="A8" s="209">
        <v>4</v>
      </c>
      <c r="B8" s="558" t="s">
        <v>200</v>
      </c>
      <c r="C8" s="559"/>
      <c r="D8" s="559"/>
      <c r="E8" s="559"/>
      <c r="F8" s="559"/>
      <c r="G8" s="560"/>
    </row>
    <row r="9" spans="1:7">
      <c r="A9" s="209">
        <v>5</v>
      </c>
      <c r="B9" s="558" t="s">
        <v>202</v>
      </c>
      <c r="C9" s="559"/>
      <c r="D9" s="559"/>
      <c r="E9" s="559"/>
      <c r="F9" s="559"/>
      <c r="G9" s="560"/>
    </row>
    <row r="10" spans="1:7">
      <c r="A10" s="209">
        <v>6</v>
      </c>
      <c r="B10" s="558" t="s">
        <v>209</v>
      </c>
      <c r="C10" s="559"/>
      <c r="D10" s="559"/>
      <c r="E10" s="559"/>
      <c r="F10" s="559"/>
      <c r="G10" s="560"/>
    </row>
    <row r="11" spans="1:7">
      <c r="A11" s="209">
        <v>7</v>
      </c>
      <c r="B11" s="558" t="s">
        <v>201</v>
      </c>
      <c r="C11" s="559"/>
      <c r="D11" s="559"/>
      <c r="E11" s="559"/>
      <c r="F11" s="559"/>
      <c r="G11" s="560"/>
    </row>
    <row r="12" spans="1:7">
      <c r="A12" s="209">
        <v>8</v>
      </c>
      <c r="B12" s="558" t="s">
        <v>279</v>
      </c>
      <c r="C12" s="559"/>
      <c r="D12" s="559"/>
      <c r="E12" s="559"/>
      <c r="F12" s="559"/>
      <c r="G12" s="560"/>
    </row>
    <row r="13" spans="1:7">
      <c r="A13" s="209">
        <v>9</v>
      </c>
      <c r="B13" s="558" t="s">
        <v>210</v>
      </c>
      <c r="C13" s="559"/>
      <c r="D13" s="559"/>
      <c r="E13" s="559"/>
      <c r="F13" s="559"/>
      <c r="G13" s="560"/>
    </row>
    <row r="14" spans="1:7">
      <c r="A14" s="214"/>
      <c r="B14" s="558" t="s">
        <v>211</v>
      </c>
      <c r="C14" s="559"/>
      <c r="D14" s="559"/>
      <c r="E14" s="559"/>
      <c r="F14" s="559"/>
      <c r="G14" s="560"/>
    </row>
    <row r="15" spans="1:7">
      <c r="A15" s="214">
        <v>10</v>
      </c>
      <c r="B15" s="326" t="s">
        <v>279</v>
      </c>
      <c r="C15" s="212"/>
      <c r="D15" s="212"/>
      <c r="E15" s="212"/>
      <c r="F15" s="212"/>
      <c r="G15" s="213"/>
    </row>
    <row r="16" spans="1:7">
      <c r="A16" s="209"/>
      <c r="B16" s="567" t="s">
        <v>203</v>
      </c>
      <c r="C16" s="568"/>
      <c r="D16" s="568"/>
      <c r="E16" s="568"/>
      <c r="F16" s="568"/>
      <c r="G16" s="569"/>
    </row>
    <row r="17" spans="1:7">
      <c r="A17" s="209">
        <v>11</v>
      </c>
      <c r="B17" s="558" t="s">
        <v>204</v>
      </c>
      <c r="C17" s="559"/>
      <c r="D17" s="559"/>
      <c r="E17" s="559"/>
      <c r="F17" s="559"/>
      <c r="G17" s="560"/>
    </row>
    <row r="18" spans="1:7">
      <c r="A18" s="209">
        <v>12</v>
      </c>
      <c r="B18" s="558" t="s">
        <v>280</v>
      </c>
      <c r="C18" s="559"/>
      <c r="D18" s="559"/>
      <c r="E18" s="559"/>
      <c r="F18" s="559"/>
      <c r="G18" s="560"/>
    </row>
    <row r="19" spans="1:7">
      <c r="A19" s="209"/>
      <c r="B19" s="567" t="s">
        <v>205</v>
      </c>
      <c r="C19" s="568"/>
      <c r="D19" s="568"/>
      <c r="E19" s="568"/>
      <c r="F19" s="568"/>
      <c r="G19" s="569"/>
    </row>
    <row r="20" spans="1:7">
      <c r="A20" s="209">
        <v>13</v>
      </c>
      <c r="B20" s="558" t="s">
        <v>206</v>
      </c>
      <c r="C20" s="559"/>
      <c r="D20" s="559"/>
      <c r="E20" s="559"/>
      <c r="F20" s="559"/>
      <c r="G20" s="560"/>
    </row>
    <row r="21" spans="1:7">
      <c r="A21" s="209">
        <v>14</v>
      </c>
      <c r="B21" s="558" t="s">
        <v>315</v>
      </c>
      <c r="C21" s="559"/>
      <c r="D21" s="559"/>
      <c r="E21" s="559"/>
      <c r="F21" s="559"/>
      <c r="G21" s="560"/>
    </row>
    <row r="22" spans="1:7" ht="23.25" customHeight="1">
      <c r="A22" s="321">
        <v>15</v>
      </c>
      <c r="B22" s="564" t="s">
        <v>316</v>
      </c>
      <c r="C22" s="565"/>
      <c r="D22" s="565"/>
      <c r="E22" s="565"/>
      <c r="F22" s="565"/>
      <c r="G22" s="566"/>
    </row>
    <row r="23" spans="1:7">
      <c r="A23" s="209"/>
      <c r="B23" s="561" t="s">
        <v>207</v>
      </c>
      <c r="C23" s="562"/>
      <c r="D23" s="562"/>
      <c r="E23" s="562"/>
      <c r="F23" s="562"/>
      <c r="G23" s="562"/>
    </row>
    <row r="24" spans="1:7">
      <c r="A24" s="209">
        <v>16</v>
      </c>
      <c r="B24" s="563" t="s">
        <v>319</v>
      </c>
      <c r="C24" s="563"/>
      <c r="D24" s="563"/>
      <c r="E24" s="563"/>
      <c r="F24" s="563"/>
      <c r="G24" s="563"/>
    </row>
    <row r="25" spans="1:7">
      <c r="A25" s="320">
        <v>17</v>
      </c>
      <c r="B25" s="563" t="s">
        <v>208</v>
      </c>
      <c r="C25" s="563"/>
      <c r="D25" s="563"/>
      <c r="E25" s="563"/>
      <c r="F25" s="563"/>
      <c r="G25" s="563"/>
    </row>
  </sheetData>
  <mergeCells count="22">
    <mergeCell ref="B8:G8"/>
    <mergeCell ref="B17:G17"/>
    <mergeCell ref="A3:G3"/>
    <mergeCell ref="B4:G4"/>
    <mergeCell ref="B5:G5"/>
    <mergeCell ref="B6:G6"/>
    <mergeCell ref="B7:G7"/>
    <mergeCell ref="B20:G20"/>
    <mergeCell ref="B9:G9"/>
    <mergeCell ref="B10:G10"/>
    <mergeCell ref="B11:G11"/>
    <mergeCell ref="B12:G12"/>
    <mergeCell ref="B13:G13"/>
    <mergeCell ref="B14:G14"/>
    <mergeCell ref="B16:G16"/>
    <mergeCell ref="B18:G18"/>
    <mergeCell ref="B19:G19"/>
    <mergeCell ref="B21:G21"/>
    <mergeCell ref="B23:G23"/>
    <mergeCell ref="B24:G24"/>
    <mergeCell ref="B25:G25"/>
    <mergeCell ref="B22:G22"/>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dimension ref="A1:BP24"/>
  <sheetViews>
    <sheetView topLeftCell="A13" zoomScale="88" zoomScaleNormal="88" workbookViewId="0">
      <selection activeCell="A17" sqref="A17:Q18"/>
    </sheetView>
  </sheetViews>
  <sheetFormatPr defaultRowHeight="12.75"/>
  <sheetData>
    <row r="1" spans="1:68" ht="15">
      <c r="A1" s="204">
        <v>6</v>
      </c>
      <c r="B1" s="204" t="s">
        <v>191</v>
      </c>
      <c r="C1" s="204"/>
      <c r="D1" s="204"/>
    </row>
    <row r="2" spans="1:68" ht="17.45" customHeight="1">
      <c r="A2" s="570" t="s">
        <v>269</v>
      </c>
      <c r="B2" s="570"/>
      <c r="C2" s="570"/>
      <c r="D2" s="570"/>
      <c r="E2" s="570"/>
    </row>
    <row r="3" spans="1:68" ht="72.599999999999994" customHeight="1">
      <c r="A3" s="574" t="s">
        <v>264</v>
      </c>
      <c r="B3" s="574"/>
      <c r="C3" s="574"/>
      <c r="D3" s="574"/>
      <c r="E3" s="574"/>
      <c r="F3" s="574"/>
      <c r="G3" s="574"/>
      <c r="H3" s="574"/>
      <c r="I3" s="574"/>
      <c r="J3" s="574"/>
      <c r="K3" s="574"/>
      <c r="L3" s="574"/>
      <c r="M3" s="574"/>
      <c r="N3" s="574"/>
      <c r="O3" s="574"/>
      <c r="P3" s="574"/>
      <c r="Q3" s="574"/>
      <c r="R3" s="215"/>
      <c r="S3" s="215"/>
      <c r="T3" s="215"/>
      <c r="U3" s="215"/>
      <c r="V3" s="215"/>
      <c r="W3" s="215"/>
      <c r="X3" s="215"/>
      <c r="Y3" s="215"/>
      <c r="Z3" s="215"/>
      <c r="AA3" s="215"/>
      <c r="AB3" s="215"/>
      <c r="AC3" s="215"/>
      <c r="AD3" s="215"/>
      <c r="AE3" s="215"/>
      <c r="AF3" s="215"/>
      <c r="AG3" s="215"/>
      <c r="AH3" s="215"/>
      <c r="AI3" s="215"/>
      <c r="AJ3" s="215"/>
      <c r="AK3" s="215"/>
      <c r="AL3" s="215"/>
      <c r="AM3" s="215"/>
      <c r="AN3" s="215"/>
      <c r="AO3" s="215"/>
      <c r="AP3" s="215"/>
      <c r="AQ3" s="215"/>
      <c r="AR3" s="215"/>
      <c r="AS3" s="215"/>
      <c r="AT3" s="215"/>
      <c r="AU3" s="215"/>
      <c r="AV3" s="215"/>
      <c r="AW3" s="215"/>
      <c r="AX3" s="215"/>
      <c r="AY3" s="215"/>
      <c r="AZ3" s="215"/>
      <c r="BA3" s="215"/>
      <c r="BB3" s="215"/>
      <c r="BC3" s="215"/>
      <c r="BD3" s="215"/>
      <c r="BE3" s="215"/>
      <c r="BF3" s="215"/>
      <c r="BG3" s="215"/>
      <c r="BH3" s="215"/>
      <c r="BI3" s="215"/>
      <c r="BJ3" s="215"/>
      <c r="BK3" s="215"/>
      <c r="BL3" s="215"/>
      <c r="BM3" s="215"/>
      <c r="BN3" s="215"/>
      <c r="BO3" s="215"/>
      <c r="BP3" s="215"/>
    </row>
    <row r="4" spans="1:68" ht="25.5" customHeight="1">
      <c r="A4" s="155" t="s">
        <v>268</v>
      </c>
      <c r="B4" s="155"/>
      <c r="C4" s="155"/>
      <c r="D4" s="155"/>
      <c r="E4" s="155"/>
      <c r="F4" s="155"/>
    </row>
    <row r="5" spans="1:68" ht="57.6" customHeight="1">
      <c r="A5" s="574" t="s">
        <v>372</v>
      </c>
      <c r="B5" s="574"/>
      <c r="C5" s="574"/>
      <c r="D5" s="574"/>
      <c r="E5" s="574"/>
      <c r="F5" s="574"/>
      <c r="G5" s="574"/>
      <c r="H5" s="574"/>
      <c r="I5" s="574"/>
      <c r="J5" s="574"/>
      <c r="K5" s="574"/>
      <c r="L5" s="574"/>
      <c r="M5" s="574"/>
      <c r="N5" s="574"/>
      <c r="O5" s="574"/>
      <c r="P5" s="574"/>
      <c r="Q5" s="574"/>
      <c r="R5" s="218"/>
      <c r="S5" s="218"/>
      <c r="T5" s="218"/>
      <c r="U5" s="218"/>
      <c r="V5" s="218"/>
      <c r="W5" s="218"/>
      <c r="X5" s="218"/>
      <c r="Y5" s="218"/>
      <c r="Z5" s="218"/>
      <c r="AA5" s="218"/>
      <c r="AB5" s="218"/>
      <c r="AC5" s="218"/>
      <c r="AD5" s="218"/>
      <c r="AE5" s="218"/>
      <c r="AF5" s="218"/>
      <c r="AG5" s="218"/>
      <c r="AH5" s="218"/>
      <c r="AI5" s="218"/>
      <c r="AJ5" s="218"/>
      <c r="AK5" s="218"/>
      <c r="AL5" s="218"/>
      <c r="AM5" s="218"/>
      <c r="AN5" s="218"/>
      <c r="AO5" s="218"/>
      <c r="AP5" s="218"/>
      <c r="AQ5" s="218"/>
      <c r="AR5" s="218"/>
      <c r="AS5" s="218"/>
      <c r="AT5" s="218"/>
      <c r="AU5" s="218"/>
      <c r="AV5" s="218"/>
      <c r="AW5" s="218"/>
      <c r="AX5" s="218"/>
      <c r="AY5" s="218"/>
      <c r="AZ5" s="218"/>
      <c r="BA5" s="218"/>
      <c r="BB5" s="218"/>
    </row>
    <row r="6" spans="1:68" ht="31.5" customHeight="1">
      <c r="A6" s="574" t="s">
        <v>283</v>
      </c>
      <c r="B6" s="574"/>
      <c r="C6" s="574"/>
      <c r="D6" s="574"/>
      <c r="E6" s="574"/>
      <c r="F6" s="574"/>
      <c r="G6" s="574"/>
      <c r="H6" s="574"/>
      <c r="I6" s="574"/>
      <c r="J6" s="574"/>
      <c r="K6" s="574"/>
      <c r="L6" s="574"/>
      <c r="M6" s="574"/>
      <c r="N6" s="574"/>
      <c r="O6" s="574"/>
      <c r="P6" s="574"/>
      <c r="Q6" s="574"/>
    </row>
    <row r="7" spans="1:68" ht="17.45" customHeight="1">
      <c r="A7" s="204" t="s">
        <v>270</v>
      </c>
      <c r="B7" s="204"/>
      <c r="C7" s="204"/>
      <c r="D7" s="204"/>
      <c r="E7" s="293"/>
      <c r="F7" s="293"/>
      <c r="G7" s="293"/>
      <c r="H7" s="293"/>
      <c r="I7" s="293"/>
      <c r="J7" s="293"/>
      <c r="K7" s="293"/>
      <c r="L7" s="293"/>
      <c r="M7" s="293"/>
      <c r="N7" s="293"/>
      <c r="O7" s="293"/>
      <c r="P7" s="293"/>
      <c r="Q7" s="293"/>
    </row>
    <row r="8" spans="1:68" ht="30.75" customHeight="1">
      <c r="A8" s="572" t="s">
        <v>366</v>
      </c>
      <c r="B8" s="572"/>
      <c r="C8" s="572"/>
      <c r="D8" s="572"/>
      <c r="E8" s="572"/>
      <c r="F8" s="572"/>
      <c r="G8" s="572"/>
      <c r="H8" s="572"/>
      <c r="I8" s="572"/>
      <c r="J8" s="572"/>
      <c r="K8" s="572"/>
      <c r="L8" s="572"/>
      <c r="M8" s="572"/>
      <c r="N8" s="572"/>
      <c r="O8" s="572"/>
      <c r="P8" s="572"/>
      <c r="Q8" s="572"/>
    </row>
    <row r="9" spans="1:68" ht="45.75" customHeight="1">
      <c r="A9" s="574" t="s">
        <v>374</v>
      </c>
      <c r="B9" s="574"/>
      <c r="C9" s="574"/>
      <c r="D9" s="574"/>
      <c r="E9" s="574"/>
      <c r="F9" s="574"/>
      <c r="G9" s="574"/>
      <c r="H9" s="574"/>
      <c r="I9" s="574"/>
      <c r="J9" s="574"/>
      <c r="K9" s="574"/>
      <c r="L9" s="574"/>
      <c r="M9" s="574"/>
      <c r="N9" s="574"/>
      <c r="O9" s="574"/>
      <c r="P9" s="574"/>
      <c r="Q9" s="574"/>
    </row>
    <row r="10" spans="1:68" ht="51.6" customHeight="1">
      <c r="A10" s="571" t="s">
        <v>281</v>
      </c>
      <c r="B10" s="571"/>
      <c r="C10" s="571"/>
      <c r="D10" s="571"/>
      <c r="E10" s="571"/>
      <c r="F10" s="571"/>
      <c r="G10" s="571"/>
      <c r="H10" s="571"/>
      <c r="I10" s="571"/>
      <c r="J10" s="571"/>
      <c r="K10" s="571"/>
      <c r="L10" s="571"/>
      <c r="M10" s="571"/>
      <c r="N10" s="571"/>
      <c r="O10" s="571"/>
      <c r="P10" s="571"/>
      <c r="Q10" s="571"/>
      <c r="R10" s="271"/>
      <c r="S10" s="271"/>
      <c r="T10" s="271"/>
      <c r="U10" s="271"/>
      <c r="V10" s="271"/>
      <c r="W10" s="271"/>
      <c r="X10" s="271"/>
      <c r="Y10" s="271"/>
      <c r="Z10" s="271"/>
      <c r="AA10" s="271"/>
      <c r="AB10" s="271"/>
      <c r="AC10" s="271"/>
      <c r="AD10" s="271"/>
    </row>
    <row r="11" spans="1:68" ht="33.75" customHeight="1">
      <c r="A11" s="572" t="s">
        <v>320</v>
      </c>
      <c r="B11" s="572"/>
      <c r="C11" s="572"/>
      <c r="D11" s="572"/>
      <c r="E11" s="572"/>
      <c r="F11" s="572"/>
      <c r="G11" s="572"/>
      <c r="H11" s="572"/>
      <c r="I11" s="572"/>
      <c r="J11" s="572"/>
      <c r="K11" s="572"/>
      <c r="L11" s="572"/>
      <c r="M11" s="572"/>
      <c r="N11" s="572"/>
      <c r="O11" s="572"/>
      <c r="P11" s="572"/>
      <c r="Q11" s="572"/>
    </row>
    <row r="12" spans="1:68" ht="18.75" customHeight="1">
      <c r="A12" s="204" t="s">
        <v>271</v>
      </c>
      <c r="B12" s="204"/>
      <c r="C12" s="204"/>
      <c r="D12" s="204"/>
      <c r="E12" s="204"/>
      <c r="F12" s="293"/>
      <c r="G12" s="293"/>
      <c r="H12" s="293"/>
      <c r="I12" s="293"/>
      <c r="J12" s="293"/>
      <c r="K12" s="293"/>
      <c r="L12" s="293"/>
      <c r="M12" s="293"/>
      <c r="N12" s="293"/>
      <c r="O12" s="293"/>
      <c r="P12" s="293"/>
      <c r="Q12" s="293"/>
    </row>
    <row r="13" spans="1:68" ht="132" customHeight="1">
      <c r="A13" s="573" t="s">
        <v>393</v>
      </c>
      <c r="B13" s="573"/>
      <c r="C13" s="573"/>
      <c r="D13" s="573"/>
      <c r="E13" s="573"/>
      <c r="F13" s="573"/>
      <c r="G13" s="573"/>
      <c r="H13" s="573"/>
      <c r="I13" s="573"/>
      <c r="J13" s="573"/>
      <c r="K13" s="573"/>
      <c r="L13" s="573"/>
      <c r="M13" s="573"/>
      <c r="N13" s="573"/>
      <c r="O13" s="573"/>
      <c r="P13" s="573"/>
      <c r="Q13" s="573"/>
      <c r="R13" s="205"/>
      <c r="S13" s="205"/>
      <c r="T13" s="205"/>
      <c r="U13" s="205"/>
      <c r="V13" s="205"/>
      <c r="W13" s="205"/>
      <c r="X13" s="205"/>
      <c r="Y13" s="205"/>
      <c r="Z13" s="205"/>
      <c r="AA13" s="205"/>
      <c r="AB13" s="205"/>
      <c r="AC13" s="205"/>
      <c r="AD13" s="205"/>
      <c r="AE13" s="205"/>
      <c r="AF13" s="205"/>
      <c r="AG13" s="205"/>
      <c r="AH13" s="205"/>
      <c r="AI13" s="205"/>
      <c r="AJ13" s="205"/>
      <c r="AK13" s="205"/>
      <c r="AL13" s="205"/>
      <c r="AM13" s="205"/>
      <c r="AN13" s="205"/>
      <c r="AO13" s="205"/>
      <c r="AP13" s="205"/>
      <c r="AQ13" s="205"/>
      <c r="AR13" s="205"/>
      <c r="AS13" s="205"/>
    </row>
    <row r="14" spans="1:68" ht="15">
      <c r="A14" s="204" t="s">
        <v>272</v>
      </c>
      <c r="B14" s="204"/>
      <c r="C14" s="204"/>
      <c r="D14" s="204"/>
      <c r="E14" s="293"/>
      <c r="F14" s="293"/>
      <c r="G14" s="293"/>
      <c r="H14" s="293"/>
      <c r="I14" s="293"/>
      <c r="J14" s="293"/>
      <c r="K14" s="293"/>
      <c r="L14" s="293"/>
      <c r="M14" s="293"/>
      <c r="N14" s="293"/>
      <c r="O14" s="293"/>
      <c r="P14" s="293"/>
      <c r="Q14" s="293"/>
    </row>
    <row r="15" spans="1:68" ht="14.25">
      <c r="A15" s="293" t="s">
        <v>192</v>
      </c>
      <c r="B15" s="293"/>
      <c r="C15" s="293"/>
      <c r="D15" s="293"/>
      <c r="E15" s="293"/>
      <c r="F15" s="293"/>
      <c r="G15" s="293"/>
      <c r="H15" s="293"/>
      <c r="I15" s="293"/>
      <c r="J15" s="293"/>
      <c r="K15" s="293"/>
      <c r="L15" s="293"/>
      <c r="M15" s="293"/>
      <c r="N15" s="293"/>
      <c r="O15" s="293"/>
      <c r="P15" s="293"/>
      <c r="Q15" s="293"/>
    </row>
    <row r="16" spans="1:68" ht="46.5" customHeight="1">
      <c r="A16" s="573" t="s">
        <v>373</v>
      </c>
      <c r="B16" s="573"/>
      <c r="C16" s="573"/>
      <c r="D16" s="573"/>
      <c r="E16" s="573"/>
      <c r="F16" s="573"/>
      <c r="G16" s="573"/>
      <c r="H16" s="573"/>
      <c r="I16" s="573"/>
      <c r="J16" s="573"/>
      <c r="K16" s="573"/>
      <c r="L16" s="573"/>
      <c r="M16" s="573"/>
      <c r="N16" s="573"/>
      <c r="O16" s="573"/>
      <c r="P16" s="573"/>
      <c r="Q16" s="573"/>
    </row>
    <row r="17" spans="1:36" ht="297" customHeight="1">
      <c r="A17" s="574" t="s">
        <v>394</v>
      </c>
      <c r="B17" s="574"/>
      <c r="C17" s="574"/>
      <c r="D17" s="574"/>
      <c r="E17" s="574"/>
      <c r="F17" s="574"/>
      <c r="G17" s="574"/>
      <c r="H17" s="574"/>
      <c r="I17" s="574"/>
      <c r="J17" s="574"/>
      <c r="K17" s="574"/>
      <c r="L17" s="574"/>
      <c r="M17" s="574"/>
      <c r="N17" s="574"/>
      <c r="O17" s="574"/>
      <c r="P17" s="574"/>
      <c r="Q17" s="574"/>
      <c r="R17" s="218"/>
      <c r="S17" s="218"/>
      <c r="T17" s="218"/>
      <c r="U17" s="218"/>
      <c r="V17" s="218"/>
      <c r="W17" s="218"/>
      <c r="X17" s="218"/>
      <c r="Y17" s="218"/>
      <c r="Z17" s="218"/>
      <c r="AA17" s="218"/>
      <c r="AB17" s="218"/>
      <c r="AC17" s="218"/>
      <c r="AD17" s="218"/>
      <c r="AE17" s="218"/>
      <c r="AF17" s="218"/>
      <c r="AG17" s="218"/>
      <c r="AH17" s="218"/>
      <c r="AI17" s="218"/>
      <c r="AJ17" s="218"/>
    </row>
    <row r="18" spans="1:36" ht="15.75" customHeight="1">
      <c r="A18" s="293" t="s">
        <v>367</v>
      </c>
      <c r="B18" s="293"/>
      <c r="C18" s="293"/>
      <c r="D18" s="293"/>
      <c r="E18" s="293"/>
      <c r="F18" s="293"/>
      <c r="G18" s="293"/>
      <c r="H18" s="293"/>
      <c r="I18" s="293"/>
      <c r="J18" s="293"/>
      <c r="K18" s="293"/>
      <c r="L18" s="293"/>
      <c r="M18" s="293"/>
      <c r="N18" s="293"/>
      <c r="O18" s="293"/>
      <c r="P18" s="293"/>
      <c r="Q18" s="293"/>
    </row>
    <row r="24" spans="1:36" ht="33.75" customHeight="1">
      <c r="H24" s="206"/>
    </row>
  </sheetData>
  <mergeCells count="11">
    <mergeCell ref="A17:Q17"/>
    <mergeCell ref="A3:Q3"/>
    <mergeCell ref="A5:Q5"/>
    <mergeCell ref="A6:Q6"/>
    <mergeCell ref="A8:Q8"/>
    <mergeCell ref="A9:Q9"/>
    <mergeCell ref="A2:E2"/>
    <mergeCell ref="A10:Q10"/>
    <mergeCell ref="A11:Q11"/>
    <mergeCell ref="A13:Q13"/>
    <mergeCell ref="A16:Q16"/>
  </mergeCells>
  <pageMargins left="0.11811023622047245" right="0" top="0.15748031496062992" bottom="0.15748031496062992" header="0.35433070866141736" footer="0.31496062992125984"/>
  <pageSetup paperSize="9" scale="90" orientation="landscape" horizontalDpi="4294967293" verticalDpi="4294967293" r:id="rId1"/>
</worksheet>
</file>

<file path=xl/worksheets/sheet7.xml><?xml version="1.0" encoding="utf-8"?>
<worksheet xmlns="http://schemas.openxmlformats.org/spreadsheetml/2006/main" xmlns:r="http://schemas.openxmlformats.org/officeDocument/2006/relationships">
  <dimension ref="A3:P25"/>
  <sheetViews>
    <sheetView tabSelected="1" topLeftCell="C1" workbookViewId="0">
      <selection activeCell="M4" sqref="M4"/>
    </sheetView>
  </sheetViews>
  <sheetFormatPr defaultColWidth="9.140625" defaultRowHeight="15"/>
  <cols>
    <col min="1" max="2" width="9.140625" style="219" hidden="1" customWidth="1"/>
    <col min="3" max="4" width="7" style="219" customWidth="1"/>
    <col min="5" max="8" width="9.140625" style="219"/>
    <col min="9" max="9" width="17.28515625" style="219" customWidth="1"/>
    <col min="10" max="10" width="6.7109375" style="219" customWidth="1"/>
    <col min="11" max="11" width="6.42578125" style="219" customWidth="1"/>
    <col min="12" max="12" width="7.7109375" style="219" customWidth="1"/>
    <col min="13" max="13" width="9.140625" style="219"/>
    <col min="14" max="14" width="12.5703125" style="219" customWidth="1"/>
    <col min="15" max="16384" width="9.140625" style="219"/>
  </cols>
  <sheetData>
    <row r="3" spans="3:16" ht="15.75">
      <c r="C3" s="576" t="s">
        <v>213</v>
      </c>
      <c r="D3" s="576"/>
    </row>
    <row r="4" spans="3:16" ht="15.75">
      <c r="C4" s="305"/>
      <c r="D4" s="368">
        <v>1</v>
      </c>
      <c r="E4" s="238" t="s">
        <v>368</v>
      </c>
      <c r="F4" s="238"/>
      <c r="G4" s="238"/>
      <c r="M4" s="238" t="s">
        <v>404</v>
      </c>
      <c r="N4" s="367"/>
    </row>
    <row r="6" spans="3:16" ht="15.75">
      <c r="D6" s="219">
        <v>2</v>
      </c>
      <c r="E6" s="238" t="s">
        <v>214</v>
      </c>
      <c r="F6" s="238"/>
      <c r="G6" s="238"/>
      <c r="H6" s="238"/>
      <c r="I6" s="238"/>
      <c r="J6" s="220"/>
      <c r="K6" s="220"/>
      <c r="L6" s="220"/>
      <c r="M6" s="421" t="s">
        <v>404</v>
      </c>
      <c r="N6" s="238"/>
    </row>
    <row r="7" spans="3:16">
      <c r="E7" s="221"/>
      <c r="F7" s="221"/>
      <c r="J7" s="222"/>
      <c r="K7" s="222"/>
    </row>
    <row r="8" spans="3:16" ht="15.75">
      <c r="D8" s="219">
        <v>3</v>
      </c>
      <c r="E8" s="223" t="s">
        <v>215</v>
      </c>
      <c r="F8" s="221"/>
      <c r="J8" s="575"/>
      <c r="K8" s="575"/>
      <c r="M8" s="575" t="s">
        <v>216</v>
      </c>
      <c r="N8" s="575"/>
    </row>
    <row r="9" spans="3:16">
      <c r="E9" s="221"/>
      <c r="F9" s="221"/>
      <c r="J9" s="222"/>
      <c r="K9" s="222"/>
    </row>
    <row r="10" spans="3:16" ht="15.75">
      <c r="D10" s="219">
        <v>4</v>
      </c>
      <c r="E10" s="272" t="s">
        <v>217</v>
      </c>
      <c r="F10" s="221"/>
      <c r="J10" s="292"/>
      <c r="K10" s="292"/>
      <c r="M10" s="575" t="s">
        <v>218</v>
      </c>
      <c r="N10" s="575"/>
    </row>
    <row r="11" spans="3:16">
      <c r="E11" s="221"/>
      <c r="F11" s="221"/>
      <c r="J11" s="222"/>
      <c r="K11" s="222"/>
      <c r="P11" s="224"/>
    </row>
    <row r="12" spans="3:16" ht="15.75">
      <c r="D12" s="219">
        <v>5</v>
      </c>
      <c r="E12" s="365" t="s">
        <v>348</v>
      </c>
      <c r="F12" s="221"/>
      <c r="J12" s="292"/>
      <c r="K12" s="292"/>
      <c r="M12" s="577" t="s">
        <v>219</v>
      </c>
      <c r="N12" s="575"/>
    </row>
    <row r="13" spans="3:16">
      <c r="E13" s="221"/>
      <c r="F13" s="221"/>
      <c r="J13" s="222"/>
      <c r="K13" s="222"/>
    </row>
    <row r="14" spans="3:16" ht="15.75">
      <c r="D14" s="219">
        <v>6</v>
      </c>
      <c r="E14" s="365" t="s">
        <v>349</v>
      </c>
      <c r="F14" s="221"/>
      <c r="J14" s="575"/>
      <c r="K14" s="575"/>
      <c r="M14" s="575" t="s">
        <v>220</v>
      </c>
      <c r="N14" s="575"/>
    </row>
    <row r="15" spans="3:16">
      <c r="E15" s="221"/>
      <c r="F15" s="221"/>
      <c r="J15" s="222"/>
      <c r="K15" s="222"/>
    </row>
    <row r="16" spans="3:16" ht="15.75">
      <c r="D16" s="219">
        <v>7</v>
      </c>
      <c r="E16" s="223" t="s">
        <v>221</v>
      </c>
      <c r="F16" s="221"/>
      <c r="J16" s="575"/>
      <c r="K16" s="575"/>
      <c r="M16" s="575" t="s">
        <v>334</v>
      </c>
      <c r="N16" s="575"/>
    </row>
    <row r="17" spans="4:14">
      <c r="E17" s="221"/>
      <c r="F17" s="221"/>
      <c r="J17" s="222"/>
      <c r="K17" s="222"/>
    </row>
    <row r="18" spans="4:14" ht="15.75">
      <c r="D18" s="219">
        <v>8</v>
      </c>
      <c r="E18" s="365" t="s">
        <v>350</v>
      </c>
      <c r="F18" s="221"/>
      <c r="J18" s="575"/>
      <c r="K18" s="575"/>
      <c r="M18" s="575" t="s">
        <v>222</v>
      </c>
      <c r="N18" s="575"/>
    </row>
    <row r="19" spans="4:14">
      <c r="E19" s="221"/>
      <c r="F19" s="221"/>
      <c r="J19" s="222"/>
      <c r="K19" s="222"/>
    </row>
    <row r="20" spans="4:14" ht="15.75">
      <c r="D20" s="219">
        <v>9</v>
      </c>
      <c r="E20" s="578" t="s">
        <v>352</v>
      </c>
      <c r="F20" s="578"/>
      <c r="G20" s="578"/>
      <c r="H20" s="578"/>
      <c r="I20" s="578"/>
      <c r="J20" s="575"/>
      <c r="K20" s="575"/>
      <c r="M20" s="575" t="s">
        <v>335</v>
      </c>
      <c r="N20" s="575"/>
    </row>
    <row r="21" spans="4:14" ht="16.5">
      <c r="J21" s="225"/>
    </row>
    <row r="25" spans="4:14" ht="16.5">
      <c r="J25" s="225" t="s">
        <v>351</v>
      </c>
    </row>
  </sheetData>
  <mergeCells count="14">
    <mergeCell ref="E20:I20"/>
    <mergeCell ref="J20:K20"/>
    <mergeCell ref="M20:N20"/>
    <mergeCell ref="J14:K14"/>
    <mergeCell ref="M14:N14"/>
    <mergeCell ref="J16:K16"/>
    <mergeCell ref="M16:N16"/>
    <mergeCell ref="J18:K18"/>
    <mergeCell ref="M18:N18"/>
    <mergeCell ref="M10:N10"/>
    <mergeCell ref="C3:D3"/>
    <mergeCell ref="M12:N12"/>
    <mergeCell ref="J8:K8"/>
    <mergeCell ref="M8:N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Титульный лист</vt:lpstr>
      <vt:lpstr>График учебного процесса  1.09</vt:lpstr>
      <vt:lpstr>Сводные данные по бюджету време</vt:lpstr>
      <vt:lpstr>План учебного процесса</vt:lpstr>
      <vt:lpstr>Перечень кабинетов</vt:lpstr>
      <vt:lpstr>Пояснительная записка</vt:lpstr>
      <vt:lpstr>Лист согласования</vt:lpstr>
      <vt:lpstr>'График учебного процесса  1.09'!Область_печати</vt:lpstr>
      <vt:lpstr>'План учебного процесса'!Область_печати</vt:lpstr>
      <vt:lpstr>'Пояснительная записка'!Область_печати</vt:lpstr>
      <vt:lpstr>'Сводные данные по бюджету време'!Область_печати</vt:lpstr>
      <vt:lpstr>'Титульный лист'!Область_печати</vt:lpstr>
    </vt:vector>
  </TitlesOfParts>
  <Company>ДПК</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Ольга</dc:creator>
  <cp:lastModifiedBy>админ</cp:lastModifiedBy>
  <cp:lastPrinted>2020-09-02T08:16:49Z</cp:lastPrinted>
  <dcterms:created xsi:type="dcterms:W3CDTF">2011-03-18T09:27:51Z</dcterms:created>
  <dcterms:modified xsi:type="dcterms:W3CDTF">2020-09-02T09:46:36Z</dcterms:modified>
</cp:coreProperties>
</file>